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905" yWindow="65521" windowWidth="10740" windowHeight="10095" tabRatio="602" activeTab="0"/>
  </bookViews>
  <sheets>
    <sheet name="п.1 доходы 2021" sheetId="1" r:id="rId1"/>
  </sheets>
  <definedNames>
    <definedName name="_xlnm._FilterDatabase" localSheetId="0" hidden="1">'п.1 доходы 2021'!$A$12:$E$228</definedName>
    <definedName name="_xlnm.Print_Titles" localSheetId="0">'п.1 доходы 2021'!$11:$13</definedName>
  </definedNames>
  <calcPr fullCalcOnLoad="1"/>
</workbook>
</file>

<file path=xl/sharedStrings.xml><?xml version="1.0" encoding="utf-8"?>
<sst xmlns="http://schemas.openxmlformats.org/spreadsheetml/2006/main" count="438" uniqueCount="398">
  <si>
    <t xml:space="preserve">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 </t>
  </si>
  <si>
    <t xml:space="preserve">737 2 02 20077 04 0000 150
</t>
  </si>
  <si>
    <t>Субсидии бюджетам городских округов на софинансирование капитальных вложений в объекты муниципальной собственности</t>
  </si>
  <si>
    <t>738 2 02 29999 04 0000 150</t>
  </si>
  <si>
    <t>Субсидии муниципальным образованиям Астраханской области на реализацию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t>
  </si>
  <si>
    <t>Субсидии муниципальным образованиям Астраханской области на развитие дорожного хозяйства в рамках основного мероприятия "Содействие развитию автомобильных дорог местного значения" госдарственной программы "Развитие дорожного хозяйства Астраханской области"</t>
  </si>
  <si>
    <t>Субсидии муниципальным образованиям Астраханской области на проведение мероприятий по текущему ремонту объектов теплоснабжения, находящихся в муниципальнй собственности, в рамках подпрограммы "Развитие энергосбережения и повышения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t>
  </si>
  <si>
    <t>Субсидии муниципальным образованиям Астраханской области на погашение задолженности за природный газ в рамках подпрограммы "Программа газификации жилищно-коммунального хозяйства, промышленных и иных организаций" услуг на территории Астраханской области"</t>
  </si>
  <si>
    <t>739 2 02 49999 04 0000 150</t>
  </si>
  <si>
    <t>Иные межбюджетные трансферты на реализацию указов Президента Российской Федерации в рамках ведомственной целевой программы "Обеспечение государственной программы "Развитие системы образования Астраханской области" государственной программы "Развитие образования Астраханской области"</t>
  </si>
  <si>
    <t>Иные межбюджетные трансферты на реализацию указов Президента Российской Федерации  в рамках  ведомственной целевой программы "Повышение эффективности государственного управления в сфере культуры и туризма Астраханской области" государственной программы "Развития культуры и туризма Астраханской области"</t>
  </si>
  <si>
    <t>738 2 02 49999 04 0000 150</t>
  </si>
  <si>
    <t xml:space="preserve">741 2 02 49999 04 0000 150 </t>
  </si>
  <si>
    <t>000 1 17 05040 04 0008 180</t>
  </si>
  <si>
    <t>Прочие неналоговые доходы бюджетов городских округов (Концессионная плата)</t>
  </si>
  <si>
    <t>702 1 16 01074 01 0001 140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</si>
  <si>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</si>
  <si>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</si>
  <si>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 xml:space="preserve">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t>
  </si>
  <si>
    <t>702 1 16 01074 01 0002 140</t>
  </si>
  <si>
    <t xml:space="preserve">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(жилищный контроль) </t>
  </si>
  <si>
    <t>702 1 16 01084 01 0001 140</t>
  </si>
  <si>
    <t xml:space="preserve">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 </t>
  </si>
  <si>
    <t>702 1 16 01094 01 0001 140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</si>
  <si>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выявленные должностными лицами органов муниципального контроля</t>
  </si>
  <si>
    <t>702 1 16 01144 01 0001 140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</si>
  <si>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выявленные должностными лицами органов муниципального контроля</t>
  </si>
  <si>
    <t>702 1 16 01194 01 0001 140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</si>
  <si>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 (земельный, лесной контроль, контроль недр)</t>
  </si>
  <si>
    <t>702 1 16 01194 01 0002 140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</si>
  <si>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 (жилищный контроль)</t>
  </si>
  <si>
    <t>741 2 02 35303 04 0000 150</t>
  </si>
  <si>
    <t>702 116 02020 02 0001 140</t>
  </si>
  <si>
    <t>000 116 07010 04 0000 140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</si>
  <si>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</si>
  <si>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</si>
  <si>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</si>
  <si>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</si>
  <si>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</si>
  <si>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</si>
  <si>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</si>
  <si>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</si>
  <si>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706 2 02 25511 04 0000 150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</si>
  <si>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</si>
  <si>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</si>
  <si>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737 2 02 25520 04 0000 150</t>
  </si>
  <si>
    <t>Субсидии бюджетам городских округов на реализацию мероприятий по созданию в субъектах Россиской Федерации новых мест в общеобразовательных организациях</t>
  </si>
  <si>
    <t>741 2 02 25304 04 0000 150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</si>
  <si>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</si>
  <si>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745 2 02 49999 04 0000 150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</si>
  <si>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</si>
  <si>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000 1 01 02080 01 0000 110</t>
  </si>
  <si>
    <t>702 116 02020 02 0002 140</t>
  </si>
  <si>
    <t>702 116 02020 02 0003 140</t>
  </si>
  <si>
    <t>702 116 02020 02 0004 140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</si>
  <si>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(Ленинского района города Астрахани)</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</si>
  <si>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(Трусовского района города Астрахани)</t>
  </si>
  <si>
    <t>000 1 12 01070 01 0000 120</t>
  </si>
  <si>
    <t>745 2 02 29999 04 0000 150</t>
  </si>
  <si>
    <t>Субсидии бюджетам городских округов на проведение комплексных кадастровых работ</t>
  </si>
  <si>
    <t>745 2 02 45393 04 0000 150</t>
  </si>
  <si>
    <t>Плата за выбросы загрязняющих веществ, образующихся при сжигании на факельных установках и (или) рассеивании попутного нефтяного газа</t>
  </si>
  <si>
    <t xml:space="preserve">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(Советского района города Астрахани)
</t>
  </si>
  <si>
    <t xml:space="preserve">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(Кировского района города Астрахани)
</t>
  </si>
  <si>
    <t>702 1 16 01194 01 0003 140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</si>
  <si>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выявленные должностными лицами органов муниципального контроля</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</si>
  <si>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Федерацией </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</si>
  <si>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</si>
  <si>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Налог на имущество физических лиц, взимаемый по ставкам, применяемым к объектам налогообложения, расположенным в границах городских округов</t>
  </si>
  <si>
    <t>Государственная пошлина по делам, рассматриваемым в судах общей юрисдикции, мировыми судьями</t>
  </si>
  <si>
    <t>000 1 08 07150 01 0000 110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</si>
  <si>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</si>
  <si>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xml:space="preserve">000 1 11 05012 04 0000 120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</si>
  <si>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</si>
  <si>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000 1 11 05012 04 0001 120 </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</si>
  <si>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t>
  </si>
  <si>
    <t xml:space="preserve">000 1 11 05012 04 0002 120 </t>
  </si>
  <si>
    <t>Средства от продажи права на заключение договоров аренды земельных участков, государственная собственность на которые не разграничена и которые расположены в границах городских округов</t>
  </si>
  <si>
    <t>000 1 11 05034 04 0000 120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</si>
  <si>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</si>
  <si>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 xml:space="preserve">Доходы от перечисления части прибыли государственных и муниципальных унитарных предприятий, остающейся после уплаты налогов и обязательных платежей </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</si>
  <si>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</si>
  <si>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</si>
  <si>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</si>
  <si>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ОТ ОКАЗАНИЯ ПЛАТНЫХ УСЛУГ (РАБОТ) И КОМПЕНСАЦИИ ЗАТРАТ ГОСУДАРСТВА</t>
  </si>
  <si>
    <t>000 1 14 02040 04 0000 410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</si>
  <si>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</si>
  <si>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НАИМЕНОВАНИЕ  ПОКАЗАТЕЛЕЙ</t>
  </si>
  <si>
    <t>2</t>
  </si>
  <si>
    <t>Коды бюджетной классификации</t>
  </si>
  <si>
    <t>000 1 00 00000 00 0000 000</t>
  </si>
  <si>
    <t>НАЛОГОВЫЕ И НЕНАЛОГОВЫЕ ДОХОДЫ</t>
  </si>
  <si>
    <t>000 1 01 00000 00 0000 000</t>
  </si>
  <si>
    <t xml:space="preserve">НАЛОГИ НА ПРИБЫЛЬ, ДОХОДЫ </t>
  </si>
  <si>
    <t>000 1 01 02000 01 0000 110</t>
  </si>
  <si>
    <t>в том числе по дополнительным нормативам отчислений</t>
  </si>
  <si>
    <t>000 1 01 02010 01 0000 110</t>
  </si>
  <si>
    <t>000 1 01 02020 01 0000 110</t>
  </si>
  <si>
    <t>000 1 01 02030 01 0000 110</t>
  </si>
  <si>
    <t>000 1 05 00000 00 0000 000</t>
  </si>
  <si>
    <t>000 1 05 02000 02 0000 110</t>
  </si>
  <si>
    <t>Единый налог на вмененный доход для отдельных видов деятельности</t>
  </si>
  <si>
    <t>000 1 05 03000 01 0000 110</t>
  </si>
  <si>
    <t>Единый сельскохозяйственный налог</t>
  </si>
  <si>
    <t>000 1 06 00000 00 0000 000</t>
  </si>
  <si>
    <t>000 1 06 01000 00 0000 110</t>
  </si>
  <si>
    <t>Налог на имущество физических лиц</t>
  </si>
  <si>
    <t>000 1 06 01020 04 0000 110</t>
  </si>
  <si>
    <t>000 1 06 06000 00 0000 110</t>
  </si>
  <si>
    <t>000 1 08 00000 00 0000 000</t>
  </si>
  <si>
    <t>ГОСУДАРСТВЕННАЯ ПОШЛИНА</t>
  </si>
  <si>
    <t>000 1 08 03000 01 0000 110</t>
  </si>
  <si>
    <t>000 1 08 03010 01 0000 110</t>
  </si>
  <si>
    <t xml:space="preserve">Государственная пошлина по делам, рассматриваемым в судах общей юрисдикции, мировыми судьями (за исключением Верховного Суда Российской Федерации) </t>
  </si>
  <si>
    <t>000 1 08 07000 01 0000 110</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</si>
  <si>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</si>
  <si>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выдачу разрешения на установку рекламной конструкции</t>
  </si>
  <si>
    <t xml:space="preserve">000 1 11 00000 00 0000 000 </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</si>
  <si>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</si>
  <si>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</si>
  <si>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000 1 11 05010 00 0000 120 </t>
  </si>
  <si>
    <t>000 1 11 05030 00 0000 120</t>
  </si>
  <si>
    <t>000 1 11 05034 04 0001 120</t>
  </si>
  <si>
    <t>000 1 11 07000 00 0000 120</t>
  </si>
  <si>
    <t>Платежи от государственных и муниципальных унитарных предприятий</t>
  </si>
  <si>
    <t>000 1 11 07010 00 0000 120</t>
  </si>
  <si>
    <t>000 1 11 09000 00 0000 120</t>
  </si>
  <si>
    <t>000 1 11 09040 00 0000 120</t>
  </si>
  <si>
    <t>000 1 11 09044 04 0000 120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</si>
  <si>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</si>
  <si>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на установку и эксплуатацию рекламной конструкции</t>
  </si>
  <si>
    <t>Плата за наем муниципального жилого фонда</t>
  </si>
  <si>
    <t>000 1 12 00000 00 0000 000</t>
  </si>
  <si>
    <t>ПЛАТЕЖИ ПРИ ПОЛЬЗОВАНИИ ПРИРОДНЫМИ РЕСУРСАМИ</t>
  </si>
  <si>
    <t>000 1 12 01000 01 0000 120</t>
  </si>
  <si>
    <t>Плата за негативное воздействие на окружающую среду</t>
  </si>
  <si>
    <t>000 1 13 00000 00 0000 000</t>
  </si>
  <si>
    <t>000 1 13 02000 00 0000 130</t>
  </si>
  <si>
    <t>Доходы от компенсации затрат государства</t>
  </si>
  <si>
    <t>000 1 14 00000 00 0000 000</t>
  </si>
  <si>
    <t>ДОХОДЫ ОТ ПРОДАЖИ МАТЕРИАЛЬНЫХ И НЕМАТЕРИАЛЬНЫХ АКТИВОВ</t>
  </si>
  <si>
    <t>000 114 06000 00 0000 430</t>
  </si>
  <si>
    <t>000 114 06010 00 0000 430</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</si>
  <si>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</si>
  <si>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</si>
  <si>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000 1 16 00000 00 0000 000</t>
  </si>
  <si>
    <t>ШТРАФЫ, САНКЦИИ, ВОЗМЕЩЕНИЕ УЩЕРБА</t>
  </si>
  <si>
    <t>000 1 12 01010 01 0000 120</t>
  </si>
  <si>
    <t>000 1 12 01020 01 0000 120</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</si>
  <si>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</si>
  <si>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</si>
  <si>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000 1 12 01030 01 0000 120</t>
  </si>
  <si>
    <t>Плата за сбросы загрязняющих веществ в водные объекты</t>
  </si>
  <si>
    <t>000 1 12 01040 01 0000 120</t>
  </si>
  <si>
    <t>Плата за размещение отходов производства и потребления</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</si>
  <si>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</si>
  <si>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000 1 03 00000 00 0000 000</t>
  </si>
  <si>
    <t>000 1 03 02000 01 0000 110</t>
  </si>
  <si>
    <t>Налог, взимаемый в связи с применением упрощенной системы налогообложения</t>
  </si>
  <si>
    <t>000 1 05 01000 00 0000 110</t>
  </si>
  <si>
    <t>Налог, взимаемый с налогоплательщиков, выбравших в качестве объекта налогообложения доходы</t>
  </si>
  <si>
    <t>Минимальный налог, зачисляемый в бюджеты субъектов Российской Федерации</t>
  </si>
  <si>
    <t>000 1 05 01011 01 0000 110</t>
  </si>
  <si>
    <t>000 1 05 01021 01 0000 110</t>
  </si>
  <si>
    <t>000 1 05 01050 01 0000 110</t>
  </si>
  <si>
    <t>000 1 01 02040 01 0000 110</t>
  </si>
  <si>
    <t>000 1 03 02230 01 0000 110</t>
  </si>
  <si>
    <t>000 1 03 02250 01 0000 110</t>
  </si>
  <si>
    <t>000 1 13 01000 00 0000 130</t>
  </si>
  <si>
    <t>Доходы от оказания платных услуг (работ)</t>
  </si>
  <si>
    <t>000 1 17 00000 00 0000 000</t>
  </si>
  <si>
    <t>ПРОЧИЕ НЕНАЛОГОВЫЕ ДОХОДЫ</t>
  </si>
  <si>
    <t>000 1 03 02240 01 0000 110</t>
  </si>
  <si>
    <t>000 1 03 02260 01 0000 110</t>
  </si>
  <si>
    <t>Налог, взимаемый в связи с применением патентной системы налогообложения</t>
  </si>
  <si>
    <t>Земельный налог с организаций</t>
  </si>
  <si>
    <t>000 1 06 06032 04 0000 110</t>
  </si>
  <si>
    <t>000 1 06 06030 00 0000 110</t>
  </si>
  <si>
    <t>Земельный налог с организаций, обладающих земельным участком, расположенным в границах городских округов</t>
  </si>
  <si>
    <t>000 1 06 06040 00 0000 110</t>
  </si>
  <si>
    <t>000 1 06 06042 04 0000 110</t>
  </si>
  <si>
    <t>Земельный налог с физических лиц</t>
  </si>
  <si>
    <t>Земельный налог с физических лиц, обладающих земельным участком, расположенным в границах городских округов</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</si>
  <si>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</si>
  <si>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Земельный налог</t>
  </si>
  <si>
    <t xml:space="preserve">Налог на доходы физических лиц </t>
  </si>
  <si>
    <t>НАЛОГИ НА ТОВАРЫ (РАБОТЫ, УСЛУГИ), РЕАЛИЗУЕМЫЕ НА ТЕРРИТОРИИ РОССИЙСКОЙ ФЕДЕРАЦИИ</t>
  </si>
  <si>
    <t>НАЛОГИ НА СОВОКУПНЫЙ ДОХОД</t>
  </si>
  <si>
    <t>НАЛОГИ НА ИМУЩЕСТВО</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</si>
  <si>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</si>
  <si>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</si>
  <si>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</si>
  <si>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</si>
  <si>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Прочие субсидии</t>
  </si>
  <si>
    <t>Прочие субсидии бюджетам городских округов</t>
  </si>
  <si>
    <t>Прочие субвенции</t>
  </si>
  <si>
    <t>Прочие субвенции бюджетам городских округов</t>
  </si>
  <si>
    <t>Иные межбюджетные трансферты</t>
  </si>
  <si>
    <t>Прочие межбюджетные трансферты, передаваемые бюджетам городских округов</t>
  </si>
  <si>
    <t>ВСЕГО  ДОХОДОВ БЮДЖЕТА</t>
  </si>
  <si>
    <t xml:space="preserve">ДОХОДЫ ОТ ИСПОЛЬЗОВАНИЯ ИМУЩЕСТВА, НАХОДЯЩЕГОСЯ В ГОСУДАРСТВЕННОЙ И МУНИЦИПАЛЬНОЙ СОБСТВЕННОСТИ  </t>
  </si>
  <si>
    <t xml:space="preserve">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(доходы от сдачи в субаренду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t>
  </si>
  <si>
    <t xml:space="preserve">Субсидии бюджетам бюджетной системы Российской Федерации (межбюджетные субсидии) </t>
  </si>
  <si>
    <t xml:space="preserve">Субвенции бюджетам бюджетной системы Российской Федерации </t>
  </si>
  <si>
    <t>707 2 02 35120 04 0000 151</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</si>
  <si>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</si>
  <si>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Дотации бюджетам бюджетной системы Российской Федерации </t>
  </si>
  <si>
    <t>000 2 19 00000 00 0000 000</t>
  </si>
  <si>
    <t>Возврат остатков субсидий, субвенций и иных межбюджетных трансфертов, имеющих целевое значение, прошлых лет</t>
  </si>
  <si>
    <t>000 219 60010 04 0000 151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</si>
  <si>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</si>
  <si>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</si>
  <si>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</si>
  <si>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</si>
  <si>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r>
      <t xml:space="preserve">Доходы от сдачи </t>
    </r>
    <r>
      <rPr>
        <b/>
        <sz val="12"/>
        <rFont val="Times New Roman"/>
        <family val="1"/>
      </rPr>
      <t xml:space="preserve">в аренду </t>
    </r>
    <r>
      <rPr>
        <sz val="12"/>
        <rFont val="Times New Roman"/>
        <family val="1"/>
      </rPr>
      <t>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r>
  </si>
  <si>
    <r>
      <t xml:space="preserve">Средства от </t>
    </r>
    <r>
      <rPr>
        <b/>
        <sz val="12"/>
        <rFont val="Times New Roman"/>
        <family val="1"/>
      </rPr>
      <t>продажи права н</t>
    </r>
    <r>
      <rPr>
        <sz val="12"/>
        <rFont val="Times New Roman"/>
        <family val="1"/>
      </rPr>
      <t>а заключение договоров аренды объектов нежилого муниципального фонда</t>
    </r>
  </si>
  <si>
    <r>
      <t xml:space="preserve">ВСЕГО  ДОХОДОВ БЮДЖЕТА </t>
    </r>
    <r>
      <rPr>
        <sz val="12"/>
        <rFont val="Times New Roman"/>
        <family val="1"/>
      </rPr>
      <t xml:space="preserve">без учета безвозмездных поступлений и НДФЛ по дополнительным нормативам отчислений </t>
    </r>
  </si>
  <si>
    <t xml:space="preserve">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
</t>
  </si>
  <si>
    <t>000 2 02 10000 00 0000 150</t>
  </si>
  <si>
    <t>000 2 02 20000 00 0000 150</t>
  </si>
  <si>
    <t>000 2 02 29999 00 0000 150</t>
  </si>
  <si>
    <t>000 2 02 29999 04 0000 150</t>
  </si>
  <si>
    <t>737 2 02 29999 04 0000 150</t>
  </si>
  <si>
    <t>000 2 02 30000 00 0000 150</t>
  </si>
  <si>
    <t>741 2 02 30029 04 0000 150</t>
  </si>
  <si>
    <t>000 2 02 39999 00 0000 150</t>
  </si>
  <si>
    <t>000 2 02 39999 04 0000 150</t>
  </si>
  <si>
    <t>741 2 02 39999 04 0000 150</t>
  </si>
  <si>
    <t>707 2 02 39999 04 0000 150</t>
  </si>
  <si>
    <t>738 2 02 39999 04 0000 150</t>
  </si>
  <si>
    <t>000 1 05 04000 02 0000 110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</si>
  <si>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</si>
  <si>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000 1 14 02000 00 0000 410</t>
  </si>
  <si>
    <t>741 2 02 29999 04 0000 150</t>
  </si>
  <si>
    <t>Субсидии бюджетам городских округов на сокращение доли загрязненных сточных вод</t>
  </si>
  <si>
    <t>737 202 25013 04 0000 150</t>
  </si>
  <si>
    <t>Субвенции муниципальным образованиям Астраханской области на содержание административных комиссий  по непрограммному направлению расходов "Управление делами Губернатора Астраханской области (агенство Астраханской области) в рамках непрограммного направления деятельности "Реализация функций органов государственной власти Астраханской области"</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</si>
  <si>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t>
  </si>
  <si>
    <t>000 2 02 49999 04 0000 150</t>
  </si>
  <si>
    <t>000 2 02 40000 00 0000 150</t>
  </si>
  <si>
    <t>738 2 02 25555 04 0000 150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</si>
  <si>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</si>
  <si>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"Реализация образования Астраханской области" государственной программы "Развитие образования Астраханской области"</t>
  </si>
  <si>
    <t xml:space="preserve">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t>
  </si>
  <si>
    <t>737 2 02 45393 04 0000 150</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</si>
  <si>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
 (за счет средств областного бюджета)</t>
  </si>
  <si>
    <t>Субсидии из бюджета Астраханской области муниципальным образованиям Астраханской области на обеспечение уровня финансирования организаций,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"Создание для всех категорий и групп населения условий для занятий физической культурой и спортом, массовым спортом, в том числе повышения уровня обеспеченности населения объектами спорта, а также подготовка спортивного резерва (Астраханская область)" в рамках национального проекта "Демография" государственной программы "Развитие физической культуры и спорта в Астраханской области"</t>
  </si>
  <si>
    <t xml:space="preserve">Субсидии бюджетам городских округов на реализацию программ формирования современной городской среды
</t>
  </si>
  <si>
    <t>Субсидии муниципальным образованиям Астраханской области на возмещение затрат на ремонт общеобразовательных организаций в рамках подпрограммы "Психофизическая безопасность детей и молодежи" государственной программы "Развитие образования Астраханской области"</t>
  </si>
  <si>
    <t>737 2 02 20299 04 0000 150</t>
  </si>
  <si>
    <t xml:space="preserve">737 2 02 20302 04 0000 150 </t>
  </si>
  <si>
    <t xml:space="preserve">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t>
  </si>
  <si>
    <t>737 2 02 20079 04 0000 150</t>
  </si>
  <si>
    <t>Субсидии бюджетам городских округов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</si>
  <si>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 (земельный, лесной, дорожный контроль и контроль недр)</t>
  </si>
  <si>
    <t>Иные межбюджетные трансферты бюджетам муниципальных образований Астраханской области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</si>
  <si>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</si>
  <si>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</si>
  <si>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</si>
  <si>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главой0 21 ;Кодекса Российской Федерации об административных правонарушениях, за административные правонарушения в области воинского учета, налагаемые мировыми судьями, комиссиями по делам несовершеннолетних и защите их прав</t>
  </si>
  <si>
    <t>000 1 17 05040 04 0002 180</t>
  </si>
  <si>
    <t>745 2 02 45418 04 0000 150</t>
  </si>
  <si>
    <t>Межбюджетные трансферты, передаваемые бюджетам городских округов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</si>
  <si>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Прогноз на 2023 год</t>
  </si>
  <si>
    <t>Акцизы по подакцизным товарам (продукции), реализуемые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</si>
  <si>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</si>
  <si>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</si>
  <si>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</si>
  <si>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</si>
  <si>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</si>
  <si>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качественные автомобильные дороги"</t>
  </si>
  <si>
    <t>Субсидии муниципальным образованиям Астраханской области на развитие дорожного хозяйства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t>
  </si>
  <si>
    <t>Субсидии муниципальным образованиям Астраханской области на реализацию мероприятий по строительству (реконструкции) и капитальному ремонту сетей водоснабжения и водоотведения в рамках подпрогарммы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t>
  </si>
  <si>
    <t>Субсидии муниципальным образованиям Астраханской области на софинансирование строительства и реконструкции объектов муниципальной собственности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t>
  </si>
  <si>
    <t>707 2 02 29999 04 0000 150</t>
  </si>
  <si>
    <t>Субсидия из бюджета Астраханской области муниципальным образованиям Астраханской области на софинансирование расходов на оплату труда работников муниципальных централизованных бухгалтерий, обслуживающих муниципальные образовательные организации</t>
  </si>
  <si>
    <t>Субсидия из бюджета Астраханской области муниципальным образованиям Астраханской области на реализацию мероприятий по энергосбережению и повышению энергетической эффективности</t>
  </si>
  <si>
    <t>Субсидии муниципальным образованиям Астраханской области на реализацию мероприятий, направленных на устройство, восстановление элементов обустройства автомобильных дорог общего пользования местного значения</t>
  </si>
  <si>
    <t>Субвенция, предоставляемая бюджетам муниципальных районов (городских округов) Астраханской области из бюджета Астраханской области на оснащение средствами обучения и воспитания зданий муниципальных образовательных организаций, участвующих в реализации мероприятий регионального проекта "Модернизация школьной системы образования Астраханской области" в рамках государственной программы "Развитие образования Астраханской области"</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</si>
  <si>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t>
  </si>
  <si>
    <t>Иные межбюджетные трансферты из бюджета Астраханской области муниципальным образованиям Астраханской области на возмещение специализированным службам по вопросам похоронного дела стоимости услуг, предоставляемых согласно гарантированному перечню услуг по погребению отдельных категорий умерших</t>
  </si>
  <si>
    <t>739 2 02 25519 04 0000 150</t>
  </si>
  <si>
    <t>Субвенция на осуществление отдельного государственного полномочия Астраханской области по созданию комиссий по делам несовершеннолетних и защите их прав</t>
  </si>
  <si>
    <t>737 2 02 25750 04 0000 150</t>
  </si>
  <si>
    <t>Субсидии бюджетам городских округов на реализацию мероприятий по созданию в субъектах Российской Федерации новых мест в общеобразовательных организациях</t>
  </si>
  <si>
    <t>Субсидии муниципальным образованиям Астраханской области на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федерального проекта "Современная школа" государственной программы "Развитие образования Астраханской области"</t>
  </si>
  <si>
    <t>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t>
  </si>
  <si>
    <t>741 2 02 35179 04 0000 150</t>
  </si>
  <si>
    <t>737 2 02 25113 04 0000 150</t>
  </si>
  <si>
    <t>000 1 11 09080 00 0000 120</t>
  </si>
  <si>
    <t xml:space="preserve">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</si>
  <si>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размещение нестационарных торговых объектов)</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</si>
  <si>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(плата за разрешение на право размещения нестационарного торгового объекта во время проведения городских массовых мероприятий)</t>
  </si>
  <si>
    <r>
      <t>Прочие неналоговые доходы бюджетов городских округов</t>
    </r>
    <r>
      <rPr>
        <i/>
        <sz val="12"/>
        <rFont val="Times New Roman"/>
        <family val="1"/>
      </rPr>
      <t xml:space="preserve"> (прочие неналоговые доходы бюджетов городских округов)</t>
    </r>
  </si>
  <si>
    <t>707 2 02 15002 04 0000 150</t>
  </si>
  <si>
    <t>000 2 02 15002 00 0000 150</t>
  </si>
  <si>
    <t xml:space="preserve">Дотации бюджетам на поддержку мер по обеспечению сбалансированности бюджетов
</t>
  </si>
  <si>
    <t>Дотации бюджетам городских округов на поддержку мер по обеспечению сбалансированности бюджетов</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</si>
  <si>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</si>
  <si>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Иные межбюджетные трансферты муниципальным образованиям Астраханской области на финансовое обеспечение мероприятий, направленных на обеспечение безопасности дорожного движения в части реализации национальных стандартов по обустройству (организации) пешеходных переходов, расположенных на участках автомобильных дорог общего пользования местного значения, реализуемых на территории муниципальных образований астраханской области в первоочередном порядке в 2023 году, в рамках причихнепрограммных расходов иных непрограммных мероприятий</t>
  </si>
  <si>
    <t>741 2 02 25232 04 0000 150</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</si>
  <si>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</si>
  <si>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Субвенции муниципальным образованиям Астраханской области на оснащение средствами обучения и воспитания новых мест обучающихся в муниципальных общеобразовательных организхациях, реализующих образовательные программы начального общего, основного общего и среднего общего образования в рамках основного мероприятия по реализации регионального проекта "Современная школа (Астраханская область)" в рамках федерального проекта "Современная школа" государственной программы "Развитие образования Астраханской области"</t>
  </si>
  <si>
    <t>Инициативные платежи, зачисляемые в бюджеты городских округов</t>
  </si>
  <si>
    <t>000 1 17 15020 04 0000 150</t>
  </si>
  <si>
    <t>Прочие дотации бюджетам городских округов</t>
  </si>
  <si>
    <t>707 2 02 19999 04 0000 150</t>
  </si>
  <si>
    <t xml:space="preserve">Прочие дотации бюджетам городских округов </t>
  </si>
  <si>
    <t>Субсидия муниципальным образованиям Астраханской области на софинансирование проектов инициативного бюджетирования в Астраханской области в рамках прочих непрограммных расходов иных непрограммных мероприятий</t>
  </si>
  <si>
    <t>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</si>
  <si>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Субсидии бюджетам городских округов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</si>
  <si>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Субсидии бюджетам городских округов на поддержку отрасли культуры</t>
  </si>
  <si>
    <t>Субсидии бюджетам городских округов на реализацию мероприятий по модернизации школьных систем образования</t>
  </si>
  <si>
    <t>Межбюджетные трансферты, передаваемые бюджетам городских округов на финансовое обеспечение дорожной деятельности</t>
  </si>
  <si>
    <t>745 108 07173 01 0000 110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</si>
  <si>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публично-правовой компании "Фонд развития территорий"</t>
  </si>
  <si>
    <t>Иные межбюджетные трансферты муниципальным образованиям Астраханской области на реализацию мероприятий, направленных на обеспечение транспортной доступности общественно значимых объектов, реализуемых в рамках региональных проектов, в 2023 году за счет средств резервного фонда Правительства Астраханской области в рамках прочих непрограммных расходов иных непрограммных мероприятий</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</si>
  <si>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</si>
  <si>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Субсидия из бюджета Астраханской области муниципальным образованиям Астраханской области на оснащение (дооснащение) оборудованием объектов муниципальных образовательных организаций, подлежащих антитеррористической защите, в рамках основного мероприятия "Организация проведения мероприятий по обеспечению безопасности образовательного процесса" государственной программы "Развитие образования Астраханской области"</t>
  </si>
  <si>
    <t>Субсидия из бюджета Астраханской области муниципальным образованиям Астраханской области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t>
  </si>
  <si>
    <t>000 1 01 02130 01 0000 110</t>
  </si>
  <si>
    <t>Налог на доходы физических лиц в отношении доходов от долевого участия в организации, полученных в виде дивидендов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t>
  </si>
  <si>
    <t>000 1 01 02140 01 0000 110</t>
  </si>
  <si>
    <t>Налог на доходы физических лиц в отношении доходов от долевого участия в организации, полученных в виде дивидендов (в части суммы налога, превышающей 650 000 рублей) (сумма платежа (перерасчеты, недоимка и задолженность по соответствующему платежу, в том числе по отмененному)</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</si>
  <si>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 средства на развитие территории)</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</si>
  <si>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городских округов, и на землях или земельных участках, государственная собственность на которые не разграничена (поступление сумм неосновательного обогащения с лиц, незаконно использующих земельные участки на территории муниципального образования "Город Астрахань")</t>
  </si>
  <si>
    <t>702 1 16 01074 01 0003 140</t>
  </si>
  <si>
    <t>Административные штрафы, установленные главой 7 Кодекса РФ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</si>
  <si>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702 1 16 10032 04 0000 140</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</si>
  <si>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</si>
  <si>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действующим до 1 января 2020 года</t>
  </si>
  <si>
    <t>706 1 11 05034 04 0001 120</t>
  </si>
  <si>
    <t>741 1 11 05034 04 0001 120</t>
  </si>
  <si>
    <t>706 1 11 05034 04 0002 120</t>
  </si>
  <si>
    <t>739 1 11 05034 04 0003 120</t>
  </si>
  <si>
    <t>706 1 11 07014 04 0000 120</t>
  </si>
  <si>
    <t>706 1 11 09044 04 0002 120</t>
  </si>
  <si>
    <t>707 1 11 09044 04 0003 120</t>
  </si>
  <si>
    <t>732 1 11 09044 04 0004 120</t>
  </si>
  <si>
    <t>702 1 11 09080 04 0001 120</t>
  </si>
  <si>
    <t>702 1 11 09080 04 0002 120</t>
  </si>
  <si>
    <t>702 1 11 09080 04 0003 120</t>
  </si>
  <si>
    <t>706 1 14 02043 04 0000 410</t>
  </si>
  <si>
    <t>706 114 06012 04 0000 430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</si>
  <si>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</si>
  <si>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 xml:space="preserve">100 116 01053 01 0000 140 </t>
  </si>
  <si>
    <t>100 116 01063 01 0000 140</t>
  </si>
  <si>
    <t>100 116 01073 01 0000 140</t>
  </si>
  <si>
    <t>100 116 01083 01 0000 140</t>
  </si>
  <si>
    <t>100 1 16 01093 01 0001 140</t>
  </si>
  <si>
    <t>100 1 16 01103 01 0000 140</t>
  </si>
  <si>
    <t>100 1 16 01113 01 0000 140</t>
  </si>
  <si>
    <t>100 1 16 01133 01 0000 140</t>
  </si>
  <si>
    <t>100 116 01143 01 0000 140</t>
  </si>
  <si>
    <t>100 116 01153 01 0000 140</t>
  </si>
  <si>
    <t>100 116 01173 01 0000 140</t>
  </si>
  <si>
    <t>100 116 01193 01 0000 140</t>
  </si>
  <si>
    <t>100 116 01203 01 0000 140</t>
  </si>
  <si>
    <t>100 1 16 01213 01 0000 140</t>
  </si>
  <si>
    <t>100 116 07090 04 0000 140</t>
  </si>
  <si>
    <t>100 1 16 10123 01 0000 140</t>
  </si>
  <si>
    <t>100 1 16 10129 01 0000 140</t>
  </si>
  <si>
    <t>100 1 16 11050 01 0000 140</t>
  </si>
  <si>
    <r>
      <t xml:space="preserve">Иные межбюджетные трансферты </t>
    </r>
    <r>
      <rPr>
        <b/>
        <sz val="12"/>
        <rFont val="Times New Roman"/>
        <family val="1"/>
      </rPr>
      <t xml:space="preserve">на реализацию указа Президента </t>
    </r>
    <r>
      <rPr>
        <sz val="12"/>
        <rFont val="Times New Roman"/>
        <family val="1"/>
      </rPr>
      <t>Российской Федерации в рамках ведомственной целевой программы "Повышение эффективности государственного управления в сфере культуры и архивного дела Астраханской области" государственной программы "Развитие культуры и туризма в Астраханской области"</t>
    </r>
  </si>
  <si>
    <t xml:space="preserve">    707 2 02 49999 04 0000 150</t>
  </si>
  <si>
    <t>Иные межбюджетные трансферты бюджетам муниципальных образований Астраханской области на реализацию мероприятий по приобретению коммунальной и (или) специализированной автотехники в рамках прочих непрограммных расходов иных непрограммных мероприятий</t>
  </si>
  <si>
    <t>Субсидии муниципальным образованиям Астраханской области на реализацию мероприятий по модернизации и капитальному ремонту коммунальной инфраструктуры (в сферах водоснабжения и водоотведения) в рамках подпрограммы "Формирование условий для обеспечения бесперебойной работы жилищно-коммунальной сферы Астраханской области" государственной программы "Улучшение качества предоставления жилищно-коммунальных услуг на территории Астраханской области"</t>
  </si>
  <si>
    <t>Субсидии муниципальным образованиям Астраханской области на реализацию мероприятий по строительству (реконструкции) коммунальной инфраструктуры (в сферах теплоснабжения и водоотведения) в рамках подпрограммы "Модернизация коммунальной инфраструктуры Астраханской области" государственной программы "Улучшение качества предоставления жилищно-коммунальных услуг на территории Астраханской области"</t>
  </si>
  <si>
    <t>Иные межбюджетные трансферты муниципальным образованиям Астраханской области в целях достижения показателей, установленных Указом Президента Российской Федерации от 01.06.2012 № 761 "О национальной стратегии действий в интересах детей на 2012 - 2017 годы",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t>
  </si>
  <si>
    <t>% исполнения</t>
  </si>
  <si>
    <t>Исполнено за 2023 год</t>
  </si>
  <si>
    <t xml:space="preserve">                                                                                Приложение № 1</t>
  </si>
  <si>
    <t xml:space="preserve">                                                               к решению Городской Думы </t>
  </si>
  <si>
    <t xml:space="preserve">                                                         муниципального образования </t>
  </si>
  <si>
    <t xml:space="preserve">                                                                                 "Городской округ город Астрахань"</t>
  </si>
  <si>
    <t xml:space="preserve">                                                                                 от                     .2024  №     .</t>
  </si>
  <si>
    <t>000 1 05 02010 02 0000 110</t>
  </si>
  <si>
    <t xml:space="preserve"> 000 1 09 00000 00 0000 000</t>
  </si>
  <si>
    <t>ЗАДОЛЖЕННОСТЬ И ПЕРЕРАСЧЕТЫ ПО ОТМЕНЕННЫМ НАЛОГАМ, СБОРАМ И ИНЫМ ОБЯЗАТЕЛЬНЫМ ПЛАТЕЖАМ</t>
  </si>
  <si>
    <t>000 1 09 04050 00 0000 000</t>
  </si>
  <si>
    <t>Земельный налог (по обязательствам, возникшим до 1 нваря 2006 года )</t>
  </si>
  <si>
    <t>000 1 09 07000 00 0000 000</t>
  </si>
  <si>
    <t>Прочие налоги и сборы ( по отмененным местным налогам и сборам)</t>
  </si>
  <si>
    <t>702 1 11 05034 04 004 120</t>
  </si>
  <si>
    <t xml:space="preserve">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(в том числе платы по концессионному соглашению)  </t>
  </si>
  <si>
    <t>100 116 01154 01 0001 140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</si>
  <si>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</si>
  <si>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711 116 02020 02 0001 140</t>
  </si>
  <si>
    <t>712 116 02020 02 0002 140</t>
  </si>
  <si>
    <t>713 116 02020 02 0003 140</t>
  </si>
  <si>
    <t>000 1 17 01040 04 0000 180</t>
  </si>
  <si>
    <t xml:space="preserve">Невыясненные поступления, зачисляемые в бюджеты городских округов
</t>
  </si>
  <si>
    <t>000 2 18 00000 00 0000 000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</si>
  <si>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назначений, прошлых лет</t>
  </si>
  <si>
    <t>000 2 18 04030 04 0000 000</t>
  </si>
  <si>
    <t>Доходы бюджетов городских округов от возврата иными организациями остатков субсидий прошлых лет</t>
  </si>
  <si>
    <t>Доходы бюджета муниципального образования "Городской округ город Астрахань"  по кодам классификации доходов бюджетов за  2023 год</t>
  </si>
  <si>
    <t>тыс.рублей</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</si>
</sst>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_(* #,##0.0_);_(* \(#,##0.0\);_(* &quot;-&quot;??_);_(@_)"/>
    <numFmt numFmtId="175" formatCode="_(* #,##0.00_);_(* \(#,##0.00\);_(* &quot;-&quot;??_);_(@_)"/>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63">
    <font>
      <sz val="10"/>
      <name val="Arial Cyr"/>
      <family val="0"/>
    </font>
    <font>
      <sz val="11"/>
      <color indexed="8"/>
      <name val="Calibri"/>
      <family val="2"/>
    </font>
    <font>
      <b/>
      <sz val="12"/>
      <name val="Times New Roman"/>
      <family val="1"/>
    </font>
    <font>
      <sz val="12"/>
      <name val="Times New Roman"/>
      <family val="1"/>
    </font>
    <font>
      <sz val="11"/>
      <color indexed="9"/>
      <name val="Calibri"/>
      <family val="2"/>
    </font>
    <font>
      <sz val="10"/>
      <color indexed="8"/>
      <name val="Arial"/>
      <family val="2"/>
    </font>
    <font>
      <sz val="14"/>
      <name val="Times New Roman"/>
      <family val="1"/>
    </font>
    <font>
      <b/>
      <sz val="14"/>
      <name val="Times New Roman"/>
      <family val="1"/>
    </font>
    <font>
      <sz val="10"/>
      <name val="Times New Roman"/>
      <family val="1"/>
    </font>
    <font>
      <sz val="10"/>
      <color indexed="8"/>
      <name val="Arial Cyr"/>
      <family val="2"/>
    </font>
    <font>
      <i/>
      <sz val="12"/>
      <name val="Times New Roman"/>
      <family val="1"/>
    </font>
    <font>
      <sz val="11"/>
      <name val="Calibri"/>
      <family val="2"/>
    </font>
    <font>
      <b/>
      <sz val="10"/>
      <color indexed="8"/>
      <name val="Arial Cyr"/>
      <family val="0"/>
    </font>
    <font>
      <sz val="12"/>
      <color indexed="8"/>
      <name val="Times New Roman"/>
      <family val="1"/>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b/>
      <sz val="12"/>
      <color indexed="8"/>
      <name val="Arial Cyr"/>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0"/>
      <name val="Arial"/>
      <family val="2"/>
    </font>
    <font>
      <sz val="8"/>
      <name val="Arial Cyr"/>
      <family val="0"/>
    </font>
    <font>
      <u val="single"/>
      <sz val="10"/>
      <color indexed="36"/>
      <name val="Arial Cyr"/>
      <family val="0"/>
    </font>
    <font>
      <b/>
      <sz val="10"/>
      <color indexed="8"/>
      <name val="Arial CYR"/>
      <family val="0"/>
    </font>
    <font>
      <u val="single"/>
      <sz val="9"/>
      <color indexed="12"/>
      <name val="Arial Cyr"/>
      <family val="0"/>
    </font>
    <font>
      <sz val="12"/>
      <color indexed="10"/>
      <name val="Times New Roman"/>
      <family val="1"/>
    </font>
    <font>
      <sz val="8"/>
      <name val="Tahoma"/>
      <family val="2"/>
    </font>
    <font>
      <sz val="11"/>
      <color theme="1"/>
      <name val="Calibri"/>
      <family val="2"/>
    </font>
    <font>
      <sz val="11"/>
      <color theme="0"/>
      <name val="Calibri"/>
      <family val="2"/>
    </font>
    <font>
      <sz val="10"/>
      <color rgb="FF000000"/>
      <name val="Arial Cyr"/>
      <family val="0"/>
    </font>
    <font>
      <b/>
      <sz val="10"/>
      <color rgb="FF000000"/>
      <name val="Arial CYR"/>
      <family val="0"/>
    </font>
    <font>
      <b/>
      <sz val="12"/>
      <color rgb="FF000000"/>
      <name val="Arial Cyr"/>
      <family val="0"/>
    </font>
    <font>
      <sz val="11"/>
      <color rgb="FF3F3F76"/>
      <name val="Calibri"/>
      <family val="2"/>
    </font>
    <font>
      <b/>
      <sz val="11"/>
      <color rgb="FF3F3F3F"/>
      <name val="Calibri"/>
      <family val="2"/>
    </font>
    <font>
      <b/>
      <sz val="11"/>
      <color rgb="FFFA7D00"/>
      <name val="Calibri"/>
      <family val="2"/>
    </font>
    <font>
      <u val="single"/>
      <sz val="9"/>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Times New Roman"/>
      <family val="1"/>
    </font>
  </fonts>
  <fills count="61">
    <fill>
      <patternFill/>
    </fill>
    <fill>
      <patternFill patternType="gray125"/>
    </fill>
    <fill>
      <patternFill patternType="solid">
        <fgColor theme="4" tint="0.7999799847602844"/>
        <bgColor indexed="64"/>
      </patternFill>
    </fill>
    <fill>
      <patternFill patternType="solid">
        <fgColor indexed="47"/>
        <bgColor indexed="64"/>
      </patternFill>
    </fill>
    <fill>
      <patternFill patternType="solid">
        <fgColor indexed="31"/>
        <bgColor indexed="64"/>
      </patternFill>
    </fill>
    <fill>
      <patternFill patternType="solid">
        <fgColor theme="5" tint="0.7999799847602844"/>
        <bgColor indexed="64"/>
      </patternFill>
    </fill>
    <fill>
      <patternFill patternType="solid">
        <fgColor indexed="29"/>
        <bgColor indexed="64"/>
      </patternFill>
    </fill>
    <fill>
      <patternFill patternType="solid">
        <fgColor indexed="45"/>
        <bgColor indexed="64"/>
      </patternFill>
    </fill>
    <fill>
      <patternFill patternType="solid">
        <fgColor theme="6" tint="0.7999799847602844"/>
        <bgColor indexed="64"/>
      </patternFill>
    </fill>
    <fill>
      <patternFill patternType="solid">
        <fgColor indexed="26"/>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2"/>
        <bgColor indexed="64"/>
      </patternFill>
    </fill>
    <fill>
      <patternFill patternType="solid">
        <fgColor indexed="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49"/>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rgb="FF000000"/>
      </left>
      <right style="thin">
        <color rgb="FF000000"/>
      </right>
      <top style="thin">
        <color rgb="FF000000"/>
      </top>
      <bottom style="thin">
        <color rgb="FF000000"/>
      </bottom>
    </border>
    <border>
      <left/>
      <right/>
      <top/>
      <bottom style="thin">
        <color indexed="8"/>
      </bottom>
    </border>
    <border>
      <left style="thin">
        <color indexed="8"/>
      </left>
      <right style="thin">
        <color indexed="8"/>
      </right>
      <top style="thin">
        <color indexed="8"/>
      </top>
      <bottom style="thin">
        <color indexed="8"/>
      </bottom>
    </border>
    <border>
      <left/>
      <right/>
      <top style="thin">
        <color indexed="8"/>
      </top>
      <bottom/>
    </border>
    <border>
      <left/>
      <right style="thin">
        <color rgb="FF000000"/>
      </right>
      <top style="thin">
        <color rgb="FF000000"/>
      </top>
      <bottom style="thin">
        <color rgb="FF000000"/>
      </bottom>
    </border>
    <border>
      <left/>
      <right/>
      <top style="thin">
        <color indexed="8"/>
      </top>
      <bottom style="thin">
        <color indexed="8"/>
      </bottom>
    </border>
    <border>
      <left/>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right/>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9"/>
      </bottom>
    </border>
    <border>
      <left/>
      <right/>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right style="thin"/>
      <top style="thin"/>
      <bottom style="thin"/>
    </border>
    <border>
      <left style="medium"/>
      <right>
        <color indexed="63"/>
      </right>
      <top style="thin"/>
      <bottom style="thin"/>
    </border>
    <border>
      <left style="medium"/>
      <right style="medium"/>
      <top style="thin"/>
      <bottom style="thin"/>
    </border>
    <border>
      <left>
        <color indexed="63"/>
      </left>
      <right>
        <color indexed="63"/>
      </right>
      <top style="thin"/>
      <bottom style="thin"/>
    </border>
    <border>
      <left style="medium"/>
      <right style="thin"/>
      <top style="thin"/>
      <bottom style="thin"/>
    </border>
  </borders>
  <cellStyleXfs count="37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1" fillId="11"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1" fillId="15"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1" fillId="19"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41" fillId="2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41" fillId="2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1" fillId="2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1" fillId="25"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42"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2" fillId="30"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2" fillId="3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2" fillId="32"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33"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2" fillId="3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2" fillId="3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3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11" fillId="0" borderId="0">
      <alignment/>
      <protection/>
    </xf>
    <xf numFmtId="0" fontId="11" fillId="0" borderId="0">
      <alignment/>
      <protection/>
    </xf>
    <xf numFmtId="0" fontId="4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43"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11" fillId="0" borderId="0">
      <alignment/>
      <protection/>
    </xf>
    <xf numFmtId="0" fontId="43" fillId="37" borderId="0">
      <alignment/>
      <protection/>
    </xf>
    <xf numFmtId="0" fontId="9" fillId="17" borderId="0">
      <alignment/>
      <protection/>
    </xf>
    <xf numFmtId="0" fontId="9" fillId="17" borderId="0">
      <alignment/>
      <protection/>
    </xf>
    <xf numFmtId="0" fontId="9" fillId="17" borderId="0">
      <alignment/>
      <protection/>
    </xf>
    <xf numFmtId="0" fontId="9" fillId="17" borderId="0">
      <alignment/>
      <protection/>
    </xf>
    <xf numFmtId="0" fontId="9" fillId="17" borderId="0">
      <alignment/>
      <protection/>
    </xf>
    <xf numFmtId="0" fontId="9" fillId="17" borderId="0">
      <alignment/>
      <protection/>
    </xf>
    <xf numFmtId="0" fontId="9" fillId="17" borderId="0">
      <alignment/>
      <protection/>
    </xf>
    <xf numFmtId="0" fontId="9" fillId="17" borderId="0">
      <alignment/>
      <protection/>
    </xf>
    <xf numFmtId="0" fontId="43" fillId="0" borderId="1">
      <alignment horizontal="center" vertical="center" wrapText="1"/>
      <protection/>
    </xf>
    <xf numFmtId="0" fontId="9" fillId="0" borderId="0">
      <alignment wrapText="1"/>
      <protection/>
    </xf>
    <xf numFmtId="0" fontId="9" fillId="0" borderId="0">
      <alignment wrapText="1"/>
      <protection/>
    </xf>
    <xf numFmtId="0" fontId="9" fillId="0" borderId="0">
      <alignment wrapText="1"/>
      <protection/>
    </xf>
    <xf numFmtId="0" fontId="9" fillId="0" borderId="0">
      <alignment wrapText="1"/>
      <protection/>
    </xf>
    <xf numFmtId="0" fontId="9" fillId="0" borderId="0">
      <alignment wrapText="1"/>
      <protection/>
    </xf>
    <xf numFmtId="0" fontId="9" fillId="0" borderId="0">
      <alignment wrapText="1"/>
      <protection/>
    </xf>
    <xf numFmtId="0" fontId="9" fillId="0" borderId="0">
      <alignment wrapText="1"/>
      <protection/>
    </xf>
    <xf numFmtId="0" fontId="9" fillId="0" borderId="0">
      <alignment wrapText="1"/>
      <protection/>
    </xf>
    <xf numFmtId="1" fontId="43" fillId="0" borderId="1">
      <alignment horizontal="center" vertical="top" shrinkToFit="1"/>
      <protection/>
    </xf>
    <xf numFmtId="0" fontId="29" fillId="0" borderId="0">
      <alignment horizontal="center"/>
      <protection/>
    </xf>
    <xf numFmtId="0" fontId="29" fillId="0" borderId="0">
      <alignment horizontal="center"/>
      <protection/>
    </xf>
    <xf numFmtId="0" fontId="29" fillId="0" borderId="0">
      <alignment horizontal="center"/>
      <protection/>
    </xf>
    <xf numFmtId="0" fontId="29" fillId="0" borderId="0">
      <alignment horizontal="center"/>
      <protection/>
    </xf>
    <xf numFmtId="0" fontId="29" fillId="0" borderId="0">
      <alignment horizontal="center"/>
      <protection/>
    </xf>
    <xf numFmtId="0" fontId="29" fillId="0" borderId="0">
      <alignment horizontal="center"/>
      <protection/>
    </xf>
    <xf numFmtId="0" fontId="29" fillId="0" borderId="0">
      <alignment horizontal="center"/>
      <protection/>
    </xf>
    <xf numFmtId="0" fontId="29" fillId="0" borderId="0">
      <alignment horizontal="center"/>
      <protection/>
    </xf>
    <xf numFmtId="0" fontId="43" fillId="0" borderId="0">
      <alignment/>
      <protection/>
    </xf>
    <xf numFmtId="0" fontId="9" fillId="0" borderId="0">
      <alignment horizontal="right"/>
      <protection/>
    </xf>
    <xf numFmtId="0" fontId="9" fillId="0" borderId="0">
      <alignment horizontal="right"/>
      <protection/>
    </xf>
    <xf numFmtId="0" fontId="9" fillId="0" borderId="0">
      <alignment horizontal="right"/>
      <protection/>
    </xf>
    <xf numFmtId="0" fontId="9" fillId="0" borderId="0">
      <alignment horizontal="right"/>
      <protection/>
    </xf>
    <xf numFmtId="0" fontId="9" fillId="0" borderId="0">
      <alignment horizontal="right"/>
      <protection/>
    </xf>
    <xf numFmtId="0" fontId="9" fillId="0" borderId="0">
      <alignment horizontal="right"/>
      <protection/>
    </xf>
    <xf numFmtId="0" fontId="9" fillId="0" borderId="0">
      <alignment horizontal="right"/>
      <protection/>
    </xf>
    <xf numFmtId="0" fontId="9" fillId="0" borderId="0">
      <alignment horizontal="right"/>
      <protection/>
    </xf>
    <xf numFmtId="0" fontId="43" fillId="0" borderId="1">
      <alignment horizontal="center" vertical="center" wrapText="1"/>
      <protection/>
    </xf>
    <xf numFmtId="0" fontId="9" fillId="17" borderId="2">
      <alignment/>
      <protection/>
    </xf>
    <xf numFmtId="0" fontId="9" fillId="17" borderId="2">
      <alignment/>
      <protection/>
    </xf>
    <xf numFmtId="0" fontId="9" fillId="17" borderId="2">
      <alignment/>
      <protection/>
    </xf>
    <xf numFmtId="0" fontId="9" fillId="17" borderId="2">
      <alignment/>
      <protection/>
    </xf>
    <xf numFmtId="0" fontId="9" fillId="17" borderId="2">
      <alignment/>
      <protection/>
    </xf>
    <xf numFmtId="0" fontId="9" fillId="17" borderId="2">
      <alignment/>
      <protection/>
    </xf>
    <xf numFmtId="0" fontId="9" fillId="17" borderId="2">
      <alignment/>
      <protection/>
    </xf>
    <xf numFmtId="0" fontId="9" fillId="17" borderId="2">
      <alignment/>
      <protection/>
    </xf>
    <xf numFmtId="0" fontId="43" fillId="0" borderId="1">
      <alignment horizontal="center" vertical="top" wrapText="1"/>
      <protection/>
    </xf>
    <xf numFmtId="0" fontId="9" fillId="0" borderId="3">
      <alignment horizontal="center" vertical="center" wrapText="1"/>
      <protection/>
    </xf>
    <xf numFmtId="0" fontId="9" fillId="0" borderId="3">
      <alignment horizontal="center" vertical="center" wrapText="1"/>
      <protection/>
    </xf>
    <xf numFmtId="0" fontId="9" fillId="0" borderId="3">
      <alignment horizontal="center" vertical="center" wrapText="1"/>
      <protection/>
    </xf>
    <xf numFmtId="0" fontId="9" fillId="0" borderId="3">
      <alignment horizontal="center" vertical="center" wrapText="1"/>
      <protection/>
    </xf>
    <xf numFmtId="0" fontId="9" fillId="0" borderId="3">
      <alignment horizontal="center" vertical="center" wrapText="1"/>
      <protection/>
    </xf>
    <xf numFmtId="0" fontId="9" fillId="0" borderId="3">
      <alignment horizontal="center" vertical="center" wrapText="1"/>
      <protection/>
    </xf>
    <xf numFmtId="0" fontId="9" fillId="0" borderId="3">
      <alignment horizontal="center" vertical="center" wrapText="1"/>
      <protection/>
    </xf>
    <xf numFmtId="0" fontId="9" fillId="0" borderId="3">
      <alignment horizontal="center" vertical="center" wrapText="1"/>
      <protection/>
    </xf>
    <xf numFmtId="0" fontId="43" fillId="0" borderId="1">
      <alignment horizontal="center" vertical="center" wrapText="1"/>
      <protection/>
    </xf>
    <xf numFmtId="0" fontId="9" fillId="17" borderId="4">
      <alignment/>
      <protection/>
    </xf>
    <xf numFmtId="0" fontId="9" fillId="17" borderId="4">
      <alignment/>
      <protection/>
    </xf>
    <xf numFmtId="0" fontId="9" fillId="17" borderId="4">
      <alignment/>
      <protection/>
    </xf>
    <xf numFmtId="0" fontId="9" fillId="17" borderId="4">
      <alignment/>
      <protection/>
    </xf>
    <xf numFmtId="0" fontId="9" fillId="17" borderId="4">
      <alignment/>
      <protection/>
    </xf>
    <xf numFmtId="0" fontId="9" fillId="17" borderId="4">
      <alignment/>
      <protection/>
    </xf>
    <xf numFmtId="0" fontId="9" fillId="17" borderId="4">
      <alignment/>
      <protection/>
    </xf>
    <xf numFmtId="0" fontId="9" fillId="17" borderId="4">
      <alignment/>
      <protection/>
    </xf>
    <xf numFmtId="0" fontId="43" fillId="0" borderId="1">
      <alignment horizontal="center" vertical="center" wrapText="1"/>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49" fontId="43" fillId="0" borderId="1">
      <alignment horizontal="center" vertical="top" shrinkToFit="1"/>
      <protection/>
    </xf>
    <xf numFmtId="0" fontId="43" fillId="0" borderId="1">
      <alignment horizontal="center" vertical="center" wrapText="1"/>
      <protection/>
    </xf>
    <xf numFmtId="0" fontId="43" fillId="0" borderId="1">
      <alignment horizontal="center" vertical="center" wrapText="1"/>
      <protection/>
    </xf>
    <xf numFmtId="0" fontId="43" fillId="0" borderId="1">
      <alignment horizontal="center" vertical="center" wrapText="1"/>
      <protection/>
    </xf>
    <xf numFmtId="0" fontId="43" fillId="0" borderId="1">
      <alignment horizontal="center" vertical="center" wrapText="1"/>
      <protection/>
    </xf>
    <xf numFmtId="0" fontId="43" fillId="0" borderId="1">
      <alignment horizontal="center" vertical="center" wrapText="1"/>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43" fillId="0" borderId="1">
      <alignment horizontal="center" vertical="center" wrapText="1"/>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43" fillId="0" borderId="1">
      <alignment horizontal="center" vertical="center" wrapText="1"/>
      <protection/>
    </xf>
    <xf numFmtId="0" fontId="43" fillId="0" borderId="1">
      <alignment horizontal="center" vertical="center" wrapText="1"/>
      <protection/>
    </xf>
    <xf numFmtId="0" fontId="43" fillId="0" borderId="1">
      <alignment horizontal="center" vertical="center" wrapText="1"/>
      <protection/>
    </xf>
    <xf numFmtId="0" fontId="43" fillId="0" borderId="1">
      <alignment horizontal="center" vertical="center" wrapText="1"/>
      <protection/>
    </xf>
    <xf numFmtId="0" fontId="43" fillId="0" borderId="1">
      <alignment horizontal="center" vertical="center" wrapText="1"/>
      <protection/>
    </xf>
    <xf numFmtId="0" fontId="43" fillId="0" borderId="1">
      <alignment horizontal="center" vertical="center" wrapText="1"/>
      <protection/>
    </xf>
    <xf numFmtId="0" fontId="43" fillId="0" borderId="1">
      <alignment horizontal="center" vertical="center" wrapText="1"/>
      <protection/>
    </xf>
    <xf numFmtId="0" fontId="9" fillId="0" borderId="0">
      <alignment horizontal="left" wrapText="1"/>
      <protection/>
    </xf>
    <xf numFmtId="0" fontId="9" fillId="0" borderId="0">
      <alignment horizontal="left" wrapText="1"/>
      <protection/>
    </xf>
    <xf numFmtId="0" fontId="9" fillId="0" borderId="0">
      <alignment horizontal="left" wrapText="1"/>
      <protection/>
    </xf>
    <xf numFmtId="0" fontId="9" fillId="0" borderId="0">
      <alignment horizontal="left" wrapText="1"/>
      <protection/>
    </xf>
    <xf numFmtId="0" fontId="9" fillId="0" borderId="0">
      <alignment horizontal="left" wrapText="1"/>
      <protection/>
    </xf>
    <xf numFmtId="0" fontId="9" fillId="0" borderId="0">
      <alignment horizontal="left" wrapText="1"/>
      <protection/>
    </xf>
    <xf numFmtId="0" fontId="9" fillId="0" borderId="0">
      <alignment horizontal="left" wrapText="1"/>
      <protection/>
    </xf>
    <xf numFmtId="0" fontId="9" fillId="0" borderId="0">
      <alignment horizontal="left" wrapText="1"/>
      <protection/>
    </xf>
    <xf numFmtId="0" fontId="43" fillId="0" borderId="1">
      <alignment horizontal="center" vertical="center" wrapText="1"/>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0" fontId="12" fillId="0" borderId="4">
      <alignment horizontal="right"/>
      <protection/>
    </xf>
    <xf numFmtId="1" fontId="44" fillId="0" borderId="1">
      <alignment horizontal="left" vertical="top" shrinkToFit="1"/>
      <protection/>
    </xf>
    <xf numFmtId="4" fontId="12" fillId="21" borderId="4">
      <alignment horizontal="right" vertical="top" shrinkToFit="1"/>
      <protection/>
    </xf>
    <xf numFmtId="4" fontId="12" fillId="21" borderId="4">
      <alignment horizontal="right" vertical="top" shrinkToFit="1"/>
      <protection/>
    </xf>
    <xf numFmtId="4" fontId="12" fillId="21" borderId="4">
      <alignment horizontal="right" vertical="top" shrinkToFit="1"/>
      <protection/>
    </xf>
    <xf numFmtId="4" fontId="12" fillId="21" borderId="4">
      <alignment horizontal="right" vertical="top" shrinkToFit="1"/>
      <protection/>
    </xf>
    <xf numFmtId="4" fontId="12" fillId="21" borderId="4">
      <alignment horizontal="right" vertical="top" shrinkToFit="1"/>
      <protection/>
    </xf>
    <xf numFmtId="4" fontId="12" fillId="21" borderId="4">
      <alignment horizontal="right" vertical="top" shrinkToFit="1"/>
      <protection/>
    </xf>
    <xf numFmtId="4" fontId="12" fillId="21" borderId="4">
      <alignment horizontal="right" vertical="top" shrinkToFit="1"/>
      <protection/>
    </xf>
    <xf numFmtId="4" fontId="12" fillId="21" borderId="4">
      <alignment horizontal="right" vertical="top" shrinkToFit="1"/>
      <protection/>
    </xf>
    <xf numFmtId="1" fontId="44" fillId="0" borderId="5">
      <alignment horizontal="left" vertical="top" shrinkToFit="1"/>
      <protection/>
    </xf>
    <xf numFmtId="4" fontId="12" fillId="14" borderId="4">
      <alignment horizontal="right" vertical="top" shrinkToFit="1"/>
      <protection/>
    </xf>
    <xf numFmtId="4" fontId="12" fillId="14" borderId="4">
      <alignment horizontal="right" vertical="top" shrinkToFit="1"/>
      <protection/>
    </xf>
    <xf numFmtId="4" fontId="12" fillId="14" borderId="4">
      <alignment horizontal="right" vertical="top" shrinkToFit="1"/>
      <protection/>
    </xf>
    <xf numFmtId="4" fontId="12" fillId="14" borderId="4">
      <alignment horizontal="right" vertical="top" shrinkToFit="1"/>
      <protection/>
    </xf>
    <xf numFmtId="4" fontId="12" fillId="14" borderId="4">
      <alignment horizontal="right" vertical="top" shrinkToFit="1"/>
      <protection/>
    </xf>
    <xf numFmtId="4" fontId="12" fillId="14" borderId="4">
      <alignment horizontal="right" vertical="top" shrinkToFit="1"/>
      <protection/>
    </xf>
    <xf numFmtId="4" fontId="12" fillId="14" borderId="4">
      <alignment horizontal="right" vertical="top" shrinkToFit="1"/>
      <protection/>
    </xf>
    <xf numFmtId="4" fontId="12" fillId="14" borderId="4">
      <alignment horizontal="right" vertical="top" shrinkToFit="1"/>
      <protection/>
    </xf>
    <xf numFmtId="4" fontId="43" fillId="0" borderId="1">
      <alignment horizontal="right" vertical="top" shrinkToFit="1"/>
      <protection/>
    </xf>
    <xf numFmtId="0" fontId="12" fillId="0" borderId="3">
      <alignment vertical="top" wrapText="1"/>
      <protection/>
    </xf>
    <xf numFmtId="0" fontId="12" fillId="0" borderId="3">
      <alignment vertical="top" wrapText="1"/>
      <protection/>
    </xf>
    <xf numFmtId="0" fontId="12" fillId="0" borderId="3">
      <alignment vertical="top" wrapText="1"/>
      <protection/>
    </xf>
    <xf numFmtId="0" fontId="12" fillId="0" borderId="3">
      <alignment vertical="top" wrapText="1"/>
      <protection/>
    </xf>
    <xf numFmtId="0" fontId="12" fillId="0" borderId="3">
      <alignment vertical="top" wrapText="1"/>
      <protection/>
    </xf>
    <xf numFmtId="0" fontId="12" fillId="0" borderId="3">
      <alignment vertical="top" wrapText="1"/>
      <protection/>
    </xf>
    <xf numFmtId="0" fontId="12" fillId="0" borderId="3">
      <alignment vertical="top" wrapText="1"/>
      <protection/>
    </xf>
    <xf numFmtId="0" fontId="12" fillId="0" borderId="3">
      <alignment vertical="top" wrapText="1"/>
      <protection/>
    </xf>
    <xf numFmtId="4" fontId="44" fillId="38" borderId="1">
      <alignment horizontal="right" vertical="top" shrinkToFit="1"/>
      <protection/>
    </xf>
    <xf numFmtId="0" fontId="9" fillId="17" borderId="6">
      <alignment/>
      <protection/>
    </xf>
    <xf numFmtId="0" fontId="9" fillId="17" borderId="6">
      <alignment/>
      <protection/>
    </xf>
    <xf numFmtId="0" fontId="9" fillId="17" borderId="6">
      <alignment/>
      <protection/>
    </xf>
    <xf numFmtId="0" fontId="9" fillId="17" borderId="6">
      <alignment/>
      <protection/>
    </xf>
    <xf numFmtId="0" fontId="9" fillId="17" borderId="6">
      <alignment/>
      <protection/>
    </xf>
    <xf numFmtId="0" fontId="9" fillId="17" borderId="6">
      <alignment/>
      <protection/>
    </xf>
    <xf numFmtId="0" fontId="9" fillId="17" borderId="6">
      <alignment/>
      <protection/>
    </xf>
    <xf numFmtId="0" fontId="9" fillId="17" borderId="6">
      <alignment/>
      <protection/>
    </xf>
    <xf numFmtId="0" fontId="43" fillId="0" borderId="0">
      <alignment horizontal="left" wrapText="1"/>
      <protection/>
    </xf>
    <xf numFmtId="49" fontId="9" fillId="0" borderId="3">
      <alignment horizontal="left" vertical="top" wrapText="1" indent="2"/>
      <protection/>
    </xf>
    <xf numFmtId="49" fontId="9" fillId="0" borderId="3">
      <alignment horizontal="left" vertical="top" wrapText="1" indent="2"/>
      <protection/>
    </xf>
    <xf numFmtId="49" fontId="9" fillId="0" borderId="3">
      <alignment horizontal="left" vertical="top" wrapText="1" indent="2"/>
      <protection/>
    </xf>
    <xf numFmtId="49" fontId="9" fillId="0" borderId="3">
      <alignment horizontal="left" vertical="top" wrapText="1" indent="2"/>
      <protection/>
    </xf>
    <xf numFmtId="49" fontId="9" fillId="0" borderId="3">
      <alignment horizontal="left" vertical="top" wrapText="1" indent="2"/>
      <protection/>
    </xf>
    <xf numFmtId="49" fontId="9" fillId="0" borderId="3">
      <alignment horizontal="left" vertical="top" wrapText="1" indent="2"/>
      <protection/>
    </xf>
    <xf numFmtId="49" fontId="9" fillId="0" borderId="3">
      <alignment horizontal="left" vertical="top" wrapText="1" indent="2"/>
      <protection/>
    </xf>
    <xf numFmtId="49" fontId="9" fillId="0" borderId="3">
      <alignment horizontal="left" vertical="top" wrapText="1" indent="2"/>
      <protection/>
    </xf>
    <xf numFmtId="0" fontId="43" fillId="0" borderId="7">
      <alignment horizontal="center" vertical="center" wrapText="1"/>
      <protection/>
    </xf>
    <xf numFmtId="49" fontId="9" fillId="0" borderId="3">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49" fontId="9" fillId="0" borderId="3">
      <alignment horizontal="center" vertical="top" shrinkToFit="1"/>
      <protection/>
    </xf>
    <xf numFmtId="10" fontId="43" fillId="0" borderId="1">
      <alignment horizontal="center" vertical="top" shrinkToFit="1"/>
      <protection/>
    </xf>
    <xf numFmtId="4" fontId="12" fillId="21" borderId="3">
      <alignment horizontal="right" vertical="top" shrinkToFit="1"/>
      <protection/>
    </xf>
    <xf numFmtId="4" fontId="12" fillId="21" borderId="3">
      <alignment horizontal="right" vertical="top" shrinkToFit="1"/>
      <protection/>
    </xf>
    <xf numFmtId="4" fontId="12" fillId="21" borderId="3">
      <alignment horizontal="right" vertical="top" shrinkToFit="1"/>
      <protection/>
    </xf>
    <xf numFmtId="4" fontId="12" fillId="21" borderId="3">
      <alignment horizontal="right" vertical="top" shrinkToFit="1"/>
      <protection/>
    </xf>
    <xf numFmtId="4" fontId="12" fillId="21" borderId="3">
      <alignment horizontal="right" vertical="top" shrinkToFit="1"/>
      <protection/>
    </xf>
    <xf numFmtId="4" fontId="12" fillId="21" borderId="3">
      <alignment horizontal="right" vertical="top" shrinkToFit="1"/>
      <protection/>
    </xf>
    <xf numFmtId="4" fontId="12" fillId="21" borderId="3">
      <alignment horizontal="right" vertical="top" shrinkToFit="1"/>
      <protection/>
    </xf>
    <xf numFmtId="4" fontId="12" fillId="21" borderId="3">
      <alignment horizontal="right" vertical="top" shrinkToFit="1"/>
      <protection/>
    </xf>
    <xf numFmtId="0" fontId="43" fillId="0" borderId="1">
      <alignment horizontal="left" vertical="top" wrapText="1"/>
      <protection/>
    </xf>
    <xf numFmtId="10" fontId="44" fillId="38" borderId="1">
      <alignment horizontal="center" vertical="top" shrinkToFit="1"/>
      <protection/>
    </xf>
    <xf numFmtId="10" fontId="44" fillId="38" borderId="1">
      <alignment horizontal="center" vertical="top" shrinkToFit="1"/>
      <protection/>
    </xf>
    <xf numFmtId="10" fontId="44" fillId="38" borderId="1">
      <alignment horizontal="center" vertical="top" shrinkToFit="1"/>
      <protection/>
    </xf>
    <xf numFmtId="10" fontId="44" fillId="38" borderId="1">
      <alignment horizontal="center" vertical="top" shrinkToFit="1"/>
      <protection/>
    </xf>
    <xf numFmtId="10" fontId="44" fillId="38" borderId="1">
      <alignment horizontal="center"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10" fontId="44" fillId="38" borderId="1">
      <alignment horizontal="center"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4" fontId="12" fillId="0" borderId="3">
      <alignment horizontal="right" vertical="top" shrinkToFit="1"/>
      <protection/>
    </xf>
    <xf numFmtId="10" fontId="44" fillId="38" borderId="1">
      <alignment horizontal="center" vertical="top" shrinkToFit="1"/>
      <protection/>
    </xf>
    <xf numFmtId="10" fontId="44" fillId="38" borderId="1">
      <alignment horizontal="center" vertical="top" shrinkToFit="1"/>
      <protection/>
    </xf>
    <xf numFmtId="10" fontId="44" fillId="38" borderId="1">
      <alignment horizontal="center" vertical="top" shrinkToFit="1"/>
      <protection/>
    </xf>
    <xf numFmtId="10" fontId="44" fillId="38" borderId="1">
      <alignment horizontal="center" vertical="top" shrinkToFit="1"/>
      <protection/>
    </xf>
    <xf numFmtId="10" fontId="44" fillId="38" borderId="1">
      <alignment horizontal="center" vertical="top" shrinkToFit="1"/>
      <protection/>
    </xf>
    <xf numFmtId="10" fontId="44" fillId="38" borderId="1">
      <alignment horizontal="center" vertical="top" shrinkToFit="1"/>
      <protection/>
    </xf>
    <xf numFmtId="0" fontId="45" fillId="0" borderId="0">
      <alignment horizontal="center" wrapText="1"/>
      <protection/>
    </xf>
    <xf numFmtId="4" fontId="12" fillId="14" borderId="3">
      <alignment horizontal="right" vertical="top" shrinkToFit="1"/>
      <protection/>
    </xf>
    <xf numFmtId="4" fontId="12" fillId="14"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9" fillId="0"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0" fontId="45" fillId="0" borderId="0">
      <alignment horizontal="center"/>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4" fontId="12" fillId="14" borderId="3">
      <alignment horizontal="right" vertical="top" shrinkToFit="1"/>
      <protection/>
    </xf>
    <xf numFmtId="0" fontId="43" fillId="0" borderId="0">
      <alignment horizontal="right"/>
      <protection/>
    </xf>
    <xf numFmtId="0" fontId="43" fillId="37" borderId="0">
      <alignment horizontal="left"/>
      <protection/>
    </xf>
    <xf numFmtId="0" fontId="43" fillId="0" borderId="1">
      <alignment horizontal="left" vertical="top" wrapText="1"/>
      <protection/>
    </xf>
    <xf numFmtId="4" fontId="44" fillId="39" borderId="1">
      <alignment horizontal="right" vertical="top" shrinkToFit="1"/>
      <protection/>
    </xf>
    <xf numFmtId="10" fontId="44" fillId="39" borderId="1">
      <alignment horizontal="center" vertical="top" shrinkToFit="1"/>
      <protection/>
    </xf>
    <xf numFmtId="0" fontId="12" fillId="0" borderId="3">
      <alignment vertical="top" wrapText="1"/>
      <protection/>
    </xf>
    <xf numFmtId="4" fontId="12" fillId="14" borderId="3">
      <alignment horizontal="right" vertical="top" shrinkToFit="1"/>
      <protection/>
    </xf>
    <xf numFmtId="0" fontId="42" fillId="40"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41" borderId="0" applyNumberFormat="0" applyBorder="0" applyAlignment="0" applyProtection="0"/>
    <xf numFmtId="0" fontId="4" fillId="41"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2" fillId="42"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 fillId="43" borderId="0" applyNumberFormat="0" applyBorder="0" applyAlignment="0" applyProtection="0"/>
    <xf numFmtId="0" fontId="42" fillId="44"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 fillId="45" borderId="0" applyNumberFormat="0" applyBorder="0" applyAlignment="0" applyProtection="0"/>
    <xf numFmtId="0" fontId="42" fillId="46"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 fillId="47" borderId="0" applyNumberFormat="0" applyBorder="0" applyAlignment="0" applyProtection="0"/>
    <xf numFmtId="0" fontId="42" fillId="4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2" fillId="49"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 fillId="50" borderId="0" applyNumberFormat="0" applyBorder="0" applyAlignment="0" applyProtection="0"/>
    <xf numFmtId="0" fontId="46" fillId="51" borderId="8"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3" borderId="9" applyNumberFormat="0" applyAlignment="0" applyProtection="0"/>
    <xf numFmtId="0" fontId="21" fillId="3"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21" fillId="21" borderId="9" applyNumberFormat="0" applyAlignment="0" applyProtection="0"/>
    <xf numFmtId="0" fontId="47" fillId="52" borderId="10"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17" borderId="11" applyNumberFormat="0" applyAlignment="0" applyProtection="0"/>
    <xf numFmtId="0" fontId="22" fillId="17"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22" fillId="53" borderId="11" applyNumberFormat="0" applyAlignment="0" applyProtection="0"/>
    <xf numFmtId="0" fontId="48" fillId="52" borderId="8"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17" borderId="9" applyNumberFormat="0" applyAlignment="0" applyProtection="0"/>
    <xf numFmtId="0" fontId="23" fillId="17"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23" fillId="53" borderId="9" applyNumberFormat="0" applyAlignment="0" applyProtection="0"/>
    <xf numFmtId="0" fontId="4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5" fillId="0" borderId="0" applyFont="0" applyFill="0" applyBorder="0" applyAlignment="0" applyProtection="0"/>
    <xf numFmtId="0" fontId="50" fillId="0" borderId="12"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15" fillId="0" borderId="13" applyNumberFormat="0" applyFill="0" applyAlignment="0" applyProtection="0"/>
    <xf numFmtId="0" fontId="51" fillId="0" borderId="15"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31" fillId="0" borderId="16" applyNumberFormat="0" applyFill="0" applyAlignment="0" applyProtection="0"/>
    <xf numFmtId="0" fontId="31"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16" fillId="0" borderId="16" applyNumberFormat="0" applyFill="0" applyAlignment="0" applyProtection="0"/>
    <xf numFmtId="0" fontId="52" fillId="0" borderId="17"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32" fillId="0" borderId="19" applyNumberFormat="0" applyFill="0" applyAlignment="0" applyProtection="0"/>
    <xf numFmtId="0" fontId="32" fillId="0" borderId="19"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52"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53" fillId="0" borderId="20"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2" applyNumberFormat="0" applyFill="0" applyAlignment="0" applyProtection="0"/>
    <xf numFmtId="0" fontId="28" fillId="0" borderId="22"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28" fillId="0" borderId="21" applyNumberFormat="0" applyFill="0" applyAlignment="0" applyProtection="0"/>
    <xf numFmtId="0" fontId="54" fillId="54" borderId="23"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25" fillId="55" borderId="24" applyNumberFormat="0" applyAlignment="0" applyProtection="0"/>
    <xf numFmtId="0" fontId="5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6" fillId="56"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20"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5" fillId="0" borderId="0">
      <alignment vertical="top"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57" borderId="0">
      <alignment/>
      <protection/>
    </xf>
    <xf numFmtId="0" fontId="0" fillId="57" borderId="0">
      <alignment/>
      <protection/>
    </xf>
    <xf numFmtId="0" fontId="1" fillId="0" borderId="0">
      <alignment/>
      <protection/>
    </xf>
    <xf numFmtId="0" fontId="1" fillId="0" borderId="0">
      <alignment/>
      <protection/>
    </xf>
    <xf numFmtId="0" fontId="1" fillId="0" borderId="0">
      <alignment/>
      <protection/>
    </xf>
    <xf numFmtId="0" fontId="5" fillId="0" borderId="0">
      <alignment vertical="top" wrapText="1"/>
      <protection/>
    </xf>
    <xf numFmtId="0" fontId="5" fillId="0" borderId="0">
      <alignment vertical="top" wrapText="1"/>
      <protection/>
    </xf>
    <xf numFmtId="0" fontId="5" fillId="0" borderId="0">
      <alignment vertical="top" wrapText="1"/>
      <protection/>
    </xf>
    <xf numFmtId="0" fontId="5" fillId="0" borderId="0">
      <alignment vertical="top" wrapText="1"/>
      <protection/>
    </xf>
    <xf numFmtId="0" fontId="5" fillId="0" borderId="0">
      <alignment vertical="top"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57" borderId="0">
      <alignment/>
      <protection/>
    </xf>
    <xf numFmtId="0" fontId="0" fillId="57"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4" fillId="0" borderId="0">
      <alignment/>
      <protection/>
    </xf>
    <xf numFmtId="0" fontId="34" fillId="0" borderId="0">
      <alignment/>
      <protection/>
    </xf>
    <xf numFmtId="0" fontId="34" fillId="0" borderId="0">
      <alignment/>
      <protection/>
    </xf>
    <xf numFmtId="0" fontId="3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4"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36" fillId="0" borderId="0" applyNumberFormat="0" applyFill="0" applyBorder="0" applyAlignment="0" applyProtection="0"/>
    <xf numFmtId="0" fontId="57" fillId="58"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58"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59" borderId="25"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5"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1"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0" fontId="0" fillId="9" borderId="26"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9" fillId="0" borderId="27"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24" fillId="0" borderId="28" applyNumberFormat="0" applyFill="0" applyAlignment="0" applyProtection="0"/>
    <xf numFmtId="0" fontId="60"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5" fillId="0" borderId="0" applyFont="0" applyFill="0" applyBorder="0" applyAlignment="0" applyProtection="0"/>
    <xf numFmtId="43" fontId="0"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43" fontId="0" fillId="0" borderId="0" applyFont="0" applyFill="0" applyBorder="0" applyAlignment="0" applyProtection="0"/>
    <xf numFmtId="0" fontId="61" fillId="6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cellStyleXfs>
  <cellXfs count="56">
    <xf numFmtId="0" fontId="0" fillId="0" borderId="0" xfId="0" applyAlignment="1">
      <alignment/>
    </xf>
    <xf numFmtId="0" fontId="2" fillId="0" borderId="0" xfId="0" applyFont="1" applyFill="1" applyAlignment="1">
      <alignment horizontal="center" vertical="center"/>
    </xf>
    <xf numFmtId="0" fontId="3" fillId="0" borderId="0" xfId="0" applyFont="1" applyFill="1" applyBorder="1" applyAlignment="1">
      <alignment vertical="center"/>
    </xf>
    <xf numFmtId="0" fontId="2" fillId="0" borderId="0" xfId="0" applyFont="1" applyFill="1" applyAlignment="1">
      <alignment/>
    </xf>
    <xf numFmtId="49" fontId="3" fillId="0" borderId="0" xfId="0" applyNumberFormat="1" applyFont="1" applyFill="1" applyBorder="1" applyAlignment="1">
      <alignment/>
    </xf>
    <xf numFmtId="49" fontId="2" fillId="0" borderId="0" xfId="0" applyNumberFormat="1" applyFont="1" applyFill="1" applyAlignment="1">
      <alignment horizontal="center"/>
    </xf>
    <xf numFmtId="0" fontId="8" fillId="0" borderId="0" xfId="0" applyFont="1" applyFill="1" applyBorder="1" applyAlignment="1">
      <alignment/>
    </xf>
    <xf numFmtId="0" fontId="3" fillId="0" borderId="0" xfId="0" applyFont="1" applyFill="1" applyAlignment="1">
      <alignment/>
    </xf>
    <xf numFmtId="0" fontId="6" fillId="0" borderId="0" xfId="0" applyFont="1" applyFill="1" applyAlignment="1">
      <alignment/>
    </xf>
    <xf numFmtId="0" fontId="3" fillId="0" borderId="29" xfId="0" applyFont="1" applyFill="1" applyBorder="1" applyAlignment="1">
      <alignment vertical="center" wrapText="1"/>
    </xf>
    <xf numFmtId="0" fontId="3" fillId="0" borderId="29" xfId="0" applyFont="1" applyFill="1" applyBorder="1" applyAlignment="1">
      <alignment horizontal="left" vertical="center" wrapText="1"/>
    </xf>
    <xf numFmtId="0" fontId="13" fillId="0" borderId="0" xfId="3469" applyFont="1" applyFill="1" applyAlignment="1">
      <alignment horizontal="right"/>
      <protection/>
    </xf>
    <xf numFmtId="0" fontId="3" fillId="0" borderId="0" xfId="0" applyFont="1" applyFill="1" applyAlignment="1">
      <alignment horizontal="right"/>
    </xf>
    <xf numFmtId="173" fontId="3" fillId="0" borderId="0" xfId="0" applyNumberFormat="1" applyFont="1" applyFill="1" applyAlignment="1">
      <alignment horizontal="center"/>
    </xf>
    <xf numFmtId="4" fontId="3" fillId="0" borderId="29" xfId="3725" applyNumberFormat="1" applyFont="1" applyFill="1" applyBorder="1" applyAlignment="1">
      <alignment horizontal="center"/>
    </xf>
    <xf numFmtId="49" fontId="2" fillId="0" borderId="29" xfId="0" applyNumberFormat="1" applyFont="1" applyFill="1" applyBorder="1" applyAlignment="1">
      <alignment horizontal="center" vertical="center" wrapText="1"/>
    </xf>
    <xf numFmtId="0" fontId="2" fillId="0" borderId="29" xfId="0" applyFont="1" applyFill="1" applyBorder="1" applyAlignment="1">
      <alignment horizontal="center" vertical="center" wrapText="1"/>
    </xf>
    <xf numFmtId="49" fontId="3" fillId="0" borderId="29" xfId="0" applyNumberFormat="1" applyFont="1" applyFill="1" applyBorder="1" applyAlignment="1" quotePrefix="1">
      <alignment horizontal="center" vertical="center"/>
    </xf>
    <xf numFmtId="0" fontId="3" fillId="0" borderId="29" xfId="0" applyFont="1" applyFill="1" applyBorder="1" applyAlignment="1" quotePrefix="1">
      <alignment horizontal="center" vertical="center"/>
    </xf>
    <xf numFmtId="3" fontId="3" fillId="0" borderId="29" xfId="0" applyNumberFormat="1" applyFont="1" applyFill="1" applyBorder="1" applyAlignment="1">
      <alignment horizontal="center" vertical="center"/>
    </xf>
    <xf numFmtId="49" fontId="2" fillId="0" borderId="29" xfId="0" applyNumberFormat="1" applyFont="1" applyFill="1" applyBorder="1" applyAlignment="1">
      <alignment horizontal="center"/>
    </xf>
    <xf numFmtId="172" fontId="2" fillId="0" borderId="29" xfId="0" applyNumberFormat="1" applyFont="1" applyFill="1" applyBorder="1" applyAlignment="1">
      <alignment horizontal="left" vertical="center" wrapText="1"/>
    </xf>
    <xf numFmtId="173" fontId="2" fillId="0" borderId="29" xfId="3725" applyNumberFormat="1" applyFont="1" applyFill="1" applyBorder="1" applyAlignment="1">
      <alignment horizontal="center"/>
    </xf>
    <xf numFmtId="172" fontId="10" fillId="0" borderId="29" xfId="0" applyNumberFormat="1" applyFont="1" applyFill="1" applyBorder="1" applyAlignment="1">
      <alignment horizontal="left" vertical="center" wrapText="1"/>
    </xf>
    <xf numFmtId="173" fontId="10" fillId="0" borderId="29" xfId="3725" applyNumberFormat="1" applyFont="1" applyFill="1" applyBorder="1" applyAlignment="1">
      <alignment horizontal="center"/>
    </xf>
    <xf numFmtId="49" fontId="3" fillId="0" borderId="29" xfId="0" applyNumberFormat="1" applyFont="1" applyFill="1" applyBorder="1" applyAlignment="1">
      <alignment horizontal="center"/>
    </xf>
    <xf numFmtId="172" fontId="3" fillId="0" borderId="29" xfId="0" applyNumberFormat="1" applyFont="1" applyFill="1" applyBorder="1" applyAlignment="1">
      <alignment horizontal="justify" vertical="center" wrapText="1"/>
    </xf>
    <xf numFmtId="173" fontId="3" fillId="0" borderId="29" xfId="3725" applyNumberFormat="1" applyFont="1" applyFill="1" applyBorder="1" applyAlignment="1">
      <alignment horizontal="center"/>
    </xf>
    <xf numFmtId="172" fontId="2" fillId="0" borderId="29" xfId="0" applyNumberFormat="1" applyFont="1" applyFill="1" applyBorder="1" applyAlignment="1">
      <alignment horizontal="justify" vertical="center" wrapText="1"/>
    </xf>
    <xf numFmtId="172" fontId="3" fillId="0" borderId="29" xfId="0" applyNumberFormat="1" applyFont="1" applyFill="1" applyBorder="1" applyAlignment="1">
      <alignment horizontal="left" vertical="center" wrapText="1"/>
    </xf>
    <xf numFmtId="172" fontId="3" fillId="0" borderId="29" xfId="0" applyNumberFormat="1" applyFont="1" applyFill="1" applyBorder="1" applyAlignment="1">
      <alignment vertical="center" wrapText="1"/>
    </xf>
    <xf numFmtId="49" fontId="3" fillId="0" borderId="29" xfId="0" applyNumberFormat="1" applyFont="1" applyFill="1" applyBorder="1" applyAlignment="1">
      <alignment horizontal="center" wrapText="1"/>
    </xf>
    <xf numFmtId="172" fontId="3" fillId="0" borderId="29" xfId="0" applyNumberFormat="1" applyFont="1" applyFill="1" applyBorder="1" applyAlignment="1" quotePrefix="1">
      <alignment horizontal="left" vertical="center" wrapText="1"/>
    </xf>
    <xf numFmtId="0" fontId="13" fillId="0" borderId="29" xfId="1135" applyNumberFormat="1" applyFont="1" applyFill="1" applyBorder="1" applyProtection="1">
      <alignment horizontal="left" vertical="top" wrapText="1"/>
      <protection/>
    </xf>
    <xf numFmtId="0" fontId="3" fillId="0" borderId="29" xfId="1527" applyFont="1" applyFill="1" applyBorder="1" applyAlignment="1" applyProtection="1">
      <alignment vertical="top" wrapText="1"/>
      <protection/>
    </xf>
    <xf numFmtId="0" fontId="2" fillId="0" borderId="29" xfId="0" applyFont="1" applyFill="1" applyBorder="1" applyAlignment="1">
      <alignment horizontal="left" vertical="center" wrapText="1"/>
    </xf>
    <xf numFmtId="49" fontId="3" fillId="0" borderId="29" xfId="0" applyNumberFormat="1" applyFont="1" applyFill="1" applyBorder="1" applyAlignment="1">
      <alignment horizontal="left"/>
    </xf>
    <xf numFmtId="0" fontId="3" fillId="0" borderId="29" xfId="0" applyNumberFormat="1" applyFont="1" applyFill="1" applyBorder="1" applyAlignment="1">
      <alignment horizontal="left" vertical="center" wrapText="1"/>
    </xf>
    <xf numFmtId="0" fontId="3" fillId="0" borderId="29" xfId="3471" applyNumberFormat="1" applyFont="1" applyFill="1" applyBorder="1" applyAlignment="1">
      <alignment horizontal="left" vertical="center" wrapText="1"/>
      <protection/>
    </xf>
    <xf numFmtId="0" fontId="3" fillId="0" borderId="29" xfId="0" applyFont="1" applyFill="1" applyBorder="1" applyAlignment="1">
      <alignment wrapText="1"/>
    </xf>
    <xf numFmtId="0" fontId="3" fillId="0" borderId="29" xfId="3471" applyFont="1" applyFill="1" applyBorder="1" applyAlignment="1">
      <alignment horizontal="left" vertical="center" wrapText="1"/>
      <protection/>
    </xf>
    <xf numFmtId="0" fontId="3" fillId="0" borderId="29" xfId="3472" applyFont="1" applyFill="1" applyBorder="1" applyAlignment="1">
      <alignment horizontal="left" vertical="center" wrapText="1"/>
      <protection/>
    </xf>
    <xf numFmtId="49" fontId="3" fillId="0" borderId="29" xfId="0" applyNumberFormat="1" applyFont="1" applyFill="1" applyBorder="1" applyAlignment="1">
      <alignment/>
    </xf>
    <xf numFmtId="49" fontId="3" fillId="0" borderId="30" xfId="0" applyNumberFormat="1" applyFont="1" applyFill="1" applyBorder="1" applyAlignment="1">
      <alignment horizontal="center"/>
    </xf>
    <xf numFmtId="173" fontId="3" fillId="0" borderId="0" xfId="0" applyNumberFormat="1" applyFont="1" applyFill="1" applyAlignment="1">
      <alignment/>
    </xf>
    <xf numFmtId="0" fontId="62" fillId="0" borderId="0" xfId="0" applyFont="1" applyFill="1" applyAlignment="1">
      <alignment/>
    </xf>
    <xf numFmtId="49" fontId="3" fillId="0" borderId="31" xfId="0" applyNumberFormat="1" applyFont="1" applyFill="1" applyBorder="1" applyAlignment="1">
      <alignment horizontal="center"/>
    </xf>
    <xf numFmtId="0" fontId="3" fillId="0" borderId="31" xfId="3471" applyFont="1" applyFill="1" applyBorder="1" applyAlignment="1">
      <alignment horizontal="left" vertical="center" wrapText="1"/>
      <protection/>
    </xf>
    <xf numFmtId="172" fontId="2" fillId="0" borderId="32" xfId="3470" applyNumberFormat="1" applyFont="1" applyFill="1" applyBorder="1" applyAlignment="1">
      <alignment horizontal="left" vertical="center" wrapText="1"/>
      <protection/>
    </xf>
    <xf numFmtId="172" fontId="3" fillId="0" borderId="32" xfId="3470" applyNumberFormat="1" applyFont="1" applyFill="1" applyBorder="1" applyAlignment="1">
      <alignment horizontal="left" vertical="center" wrapText="1"/>
      <protection/>
    </xf>
    <xf numFmtId="172" fontId="2" fillId="0" borderId="33" xfId="3470" applyNumberFormat="1" applyFont="1" applyFill="1" applyBorder="1" applyAlignment="1">
      <alignment horizontal="center" vertical="center"/>
      <protection/>
    </xf>
    <xf numFmtId="172" fontId="3" fillId="0" borderId="33" xfId="3470" applyNumberFormat="1" applyFont="1" applyFill="1" applyBorder="1" applyAlignment="1">
      <alignment horizontal="center" vertical="center"/>
      <protection/>
    </xf>
    <xf numFmtId="0" fontId="13" fillId="0" borderId="0" xfId="3469" applyFont="1" applyFill="1" applyAlignment="1">
      <alignment horizontal="right"/>
      <protection/>
    </xf>
    <xf numFmtId="0" fontId="13" fillId="0" borderId="0" xfId="3469" applyFont="1" applyFill="1" applyAlignment="1">
      <alignment horizontal="right" vertical="center"/>
      <protection/>
    </xf>
    <xf numFmtId="0" fontId="7" fillId="0" borderId="0" xfId="0" applyFont="1" applyFill="1" applyAlignment="1">
      <alignment horizontal="center" wrapText="1"/>
    </xf>
    <xf numFmtId="0" fontId="7" fillId="0" borderId="0" xfId="0" applyFont="1" applyFill="1" applyAlignment="1">
      <alignment horizontal="center" vertical="center"/>
    </xf>
  </cellXfs>
  <cellStyles count="3761">
    <cellStyle name="Normal" xfId="0"/>
    <cellStyle name="20% - Акцент1" xfId="15"/>
    <cellStyle name="20% - Акцент1 10" xfId="16"/>
    <cellStyle name="20% - Акцент1 10 2" xfId="17"/>
    <cellStyle name="20% - Акцент1 11" xfId="18"/>
    <cellStyle name="20% - Акцент1 11 2" xfId="19"/>
    <cellStyle name="20% - Акцент1 12" xfId="20"/>
    <cellStyle name="20% - Акцент1 13" xfId="21"/>
    <cellStyle name="20% - Акцент1 14" xfId="22"/>
    <cellStyle name="20% - Акцент1 15" xfId="23"/>
    <cellStyle name="20% - Акцент1 16" xfId="24"/>
    <cellStyle name="20% - Акцент1 17" xfId="25"/>
    <cellStyle name="20% - Акцент1 2" xfId="26"/>
    <cellStyle name="20% - Акцент1 2 2" xfId="27"/>
    <cellStyle name="20% - Акцент1 2 2 2" xfId="28"/>
    <cellStyle name="20% - Акцент1 2 2 3" xfId="29"/>
    <cellStyle name="20% - Акцент1 2 3" xfId="30"/>
    <cellStyle name="20% - Акцент1 2 3 2" xfId="31"/>
    <cellStyle name="20% - Акцент1 2 3 3" xfId="32"/>
    <cellStyle name="20% - Акцент1 2_п.1 доходы 2021" xfId="33"/>
    <cellStyle name="20% - Акцент1 3" xfId="34"/>
    <cellStyle name="20% - Акцент1 3 2" xfId="35"/>
    <cellStyle name="20% - Акцент1 3 3" xfId="36"/>
    <cellStyle name="20% - Акцент1 3 4" xfId="37"/>
    <cellStyle name="20% - Акцент1 3 5" xfId="38"/>
    <cellStyle name="20% - Акцент1 3 6" xfId="39"/>
    <cellStyle name="20% - Акцент1 4" xfId="40"/>
    <cellStyle name="20% - Акцент1 4 2" xfId="41"/>
    <cellStyle name="20% - Акцент1 4 3" xfId="42"/>
    <cellStyle name="20% - Акцент1 4 4" xfId="43"/>
    <cellStyle name="20% - Акцент1 4 5" xfId="44"/>
    <cellStyle name="20% - Акцент1 4 6" xfId="45"/>
    <cellStyle name="20% - Акцент1 5" xfId="46"/>
    <cellStyle name="20% - Акцент1 5 2" xfId="47"/>
    <cellStyle name="20% - Акцент1 5 3" xfId="48"/>
    <cellStyle name="20% - Акцент1 5 4" xfId="49"/>
    <cellStyle name="20% - Акцент1 5 5" xfId="50"/>
    <cellStyle name="20% - Акцент1 5 6" xfId="51"/>
    <cellStyle name="20% - Акцент1 6" xfId="52"/>
    <cellStyle name="20% - Акцент1 6 2" xfId="53"/>
    <cellStyle name="20% - Акцент1 6 3" xfId="54"/>
    <cellStyle name="20% - Акцент1 6 4" xfId="55"/>
    <cellStyle name="20% - Акцент1 6 5" xfId="56"/>
    <cellStyle name="20% - Акцент1 6 6" xfId="57"/>
    <cellStyle name="20% - Акцент1 7" xfId="58"/>
    <cellStyle name="20% - Акцент1 7 2" xfId="59"/>
    <cellStyle name="20% - Акцент1 8" xfId="60"/>
    <cellStyle name="20% - Акцент1 8 2" xfId="61"/>
    <cellStyle name="20% - Акцент1 9" xfId="62"/>
    <cellStyle name="20% - Акцент1 9 2" xfId="63"/>
    <cellStyle name="20% - Акцент2" xfId="64"/>
    <cellStyle name="20% - Акцент2 10" xfId="65"/>
    <cellStyle name="20% - Акцент2 10 2" xfId="66"/>
    <cellStyle name="20% - Акцент2 11" xfId="67"/>
    <cellStyle name="20% - Акцент2 11 2" xfId="68"/>
    <cellStyle name="20% - Акцент2 12" xfId="69"/>
    <cellStyle name="20% - Акцент2 13" xfId="70"/>
    <cellStyle name="20% - Акцент2 14" xfId="71"/>
    <cellStyle name="20% - Акцент2 15" xfId="72"/>
    <cellStyle name="20% - Акцент2 16" xfId="73"/>
    <cellStyle name="20% - Акцент2 17" xfId="74"/>
    <cellStyle name="20% - Акцент2 2" xfId="75"/>
    <cellStyle name="20% - Акцент2 2 2" xfId="76"/>
    <cellStyle name="20% - Акцент2 2 2 2" xfId="77"/>
    <cellStyle name="20% - Акцент2 2 2 3" xfId="78"/>
    <cellStyle name="20% - Акцент2 2 3" xfId="79"/>
    <cellStyle name="20% - Акцент2 2 3 2" xfId="80"/>
    <cellStyle name="20% - Акцент2 2 3 3" xfId="81"/>
    <cellStyle name="20% - Акцент2 2_п.1 доходы 2021" xfId="82"/>
    <cellStyle name="20% - Акцент2 3" xfId="83"/>
    <cellStyle name="20% - Акцент2 3 2" xfId="84"/>
    <cellStyle name="20% - Акцент2 3 3" xfId="85"/>
    <cellStyle name="20% - Акцент2 3 4" xfId="86"/>
    <cellStyle name="20% - Акцент2 3 5" xfId="87"/>
    <cellStyle name="20% - Акцент2 3 6" xfId="88"/>
    <cellStyle name="20% - Акцент2 4" xfId="89"/>
    <cellStyle name="20% - Акцент2 4 2" xfId="90"/>
    <cellStyle name="20% - Акцент2 4 3" xfId="91"/>
    <cellStyle name="20% - Акцент2 4 4" xfId="92"/>
    <cellStyle name="20% - Акцент2 4 5" xfId="93"/>
    <cellStyle name="20% - Акцент2 4 6" xfId="94"/>
    <cellStyle name="20% - Акцент2 5" xfId="95"/>
    <cellStyle name="20% - Акцент2 5 2" xfId="96"/>
    <cellStyle name="20% - Акцент2 5 3" xfId="97"/>
    <cellStyle name="20% - Акцент2 5 4" xfId="98"/>
    <cellStyle name="20% - Акцент2 5 5" xfId="99"/>
    <cellStyle name="20% - Акцент2 5 6" xfId="100"/>
    <cellStyle name="20% - Акцент2 6" xfId="101"/>
    <cellStyle name="20% - Акцент2 6 2" xfId="102"/>
    <cellStyle name="20% - Акцент2 6 3" xfId="103"/>
    <cellStyle name="20% - Акцент2 6 4" xfId="104"/>
    <cellStyle name="20% - Акцент2 6 5" xfId="105"/>
    <cellStyle name="20% - Акцент2 6 6" xfId="106"/>
    <cellStyle name="20% - Акцент2 7" xfId="107"/>
    <cellStyle name="20% - Акцент2 7 2" xfId="108"/>
    <cellStyle name="20% - Акцент2 8" xfId="109"/>
    <cellStyle name="20% - Акцент2 8 2" xfId="110"/>
    <cellStyle name="20% - Акцент2 9" xfId="111"/>
    <cellStyle name="20% - Акцент2 9 2" xfId="112"/>
    <cellStyle name="20% - Акцент3" xfId="113"/>
    <cellStyle name="20% - Акцент3 10" xfId="114"/>
    <cellStyle name="20% - Акцент3 10 2" xfId="115"/>
    <cellStyle name="20% - Акцент3 11" xfId="116"/>
    <cellStyle name="20% - Акцент3 11 2" xfId="117"/>
    <cellStyle name="20% - Акцент3 12" xfId="118"/>
    <cellStyle name="20% - Акцент3 13" xfId="119"/>
    <cellStyle name="20% - Акцент3 14" xfId="120"/>
    <cellStyle name="20% - Акцент3 15" xfId="121"/>
    <cellStyle name="20% - Акцент3 16" xfId="122"/>
    <cellStyle name="20% - Акцент3 17" xfId="123"/>
    <cellStyle name="20% - Акцент3 2" xfId="124"/>
    <cellStyle name="20% - Акцент3 2 2" xfId="125"/>
    <cellStyle name="20% - Акцент3 2 2 2" xfId="126"/>
    <cellStyle name="20% - Акцент3 2 2 3" xfId="127"/>
    <cellStyle name="20% - Акцент3 2 3" xfId="128"/>
    <cellStyle name="20% - Акцент3 2 3 2" xfId="129"/>
    <cellStyle name="20% - Акцент3 2 3 3" xfId="130"/>
    <cellStyle name="20% - Акцент3 2_п.1 доходы 2021" xfId="131"/>
    <cellStyle name="20% - Акцент3 3" xfId="132"/>
    <cellStyle name="20% - Акцент3 3 2" xfId="133"/>
    <cellStyle name="20% - Акцент3 3 3" xfId="134"/>
    <cellStyle name="20% - Акцент3 3 4" xfId="135"/>
    <cellStyle name="20% - Акцент3 3 5" xfId="136"/>
    <cellStyle name="20% - Акцент3 3 6" xfId="137"/>
    <cellStyle name="20% - Акцент3 4" xfId="138"/>
    <cellStyle name="20% - Акцент3 4 2" xfId="139"/>
    <cellStyle name="20% - Акцент3 4 3" xfId="140"/>
    <cellStyle name="20% - Акцент3 4 4" xfId="141"/>
    <cellStyle name="20% - Акцент3 4 5" xfId="142"/>
    <cellStyle name="20% - Акцент3 4 6" xfId="143"/>
    <cellStyle name="20% - Акцент3 5" xfId="144"/>
    <cellStyle name="20% - Акцент3 5 2" xfId="145"/>
    <cellStyle name="20% - Акцент3 5 3" xfId="146"/>
    <cellStyle name="20% - Акцент3 5 4" xfId="147"/>
    <cellStyle name="20% - Акцент3 5 5" xfId="148"/>
    <cellStyle name="20% - Акцент3 5 6" xfId="149"/>
    <cellStyle name="20% - Акцент3 6" xfId="150"/>
    <cellStyle name="20% - Акцент3 6 2" xfId="151"/>
    <cellStyle name="20% - Акцент3 6 3" xfId="152"/>
    <cellStyle name="20% - Акцент3 6 4" xfId="153"/>
    <cellStyle name="20% - Акцент3 6 5" xfId="154"/>
    <cellStyle name="20% - Акцент3 6 6" xfId="155"/>
    <cellStyle name="20% - Акцент3 7" xfId="156"/>
    <cellStyle name="20% - Акцент3 7 2" xfId="157"/>
    <cellStyle name="20% - Акцент3 8" xfId="158"/>
    <cellStyle name="20% - Акцент3 8 2" xfId="159"/>
    <cellStyle name="20% - Акцент3 9" xfId="160"/>
    <cellStyle name="20% - Акцент3 9 2" xfId="161"/>
    <cellStyle name="20% - Акцент4" xfId="162"/>
    <cellStyle name="20% - Акцент4 10" xfId="163"/>
    <cellStyle name="20% - Акцент4 10 2" xfId="164"/>
    <cellStyle name="20% - Акцент4 11" xfId="165"/>
    <cellStyle name="20% - Акцент4 11 2" xfId="166"/>
    <cellStyle name="20% - Акцент4 12" xfId="167"/>
    <cellStyle name="20% - Акцент4 13" xfId="168"/>
    <cellStyle name="20% - Акцент4 14" xfId="169"/>
    <cellStyle name="20% - Акцент4 15" xfId="170"/>
    <cellStyle name="20% - Акцент4 16" xfId="171"/>
    <cellStyle name="20% - Акцент4 17" xfId="172"/>
    <cellStyle name="20% - Акцент4 2" xfId="173"/>
    <cellStyle name="20% - Акцент4 2 2" xfId="174"/>
    <cellStyle name="20% - Акцент4 2 2 2" xfId="175"/>
    <cellStyle name="20% - Акцент4 2 2 3" xfId="176"/>
    <cellStyle name="20% - Акцент4 2 3" xfId="177"/>
    <cellStyle name="20% - Акцент4 2 3 2" xfId="178"/>
    <cellStyle name="20% - Акцент4 2 3 3" xfId="179"/>
    <cellStyle name="20% - Акцент4 2_п.1 доходы 2021" xfId="180"/>
    <cellStyle name="20% - Акцент4 3" xfId="181"/>
    <cellStyle name="20% - Акцент4 3 2" xfId="182"/>
    <cellStyle name="20% - Акцент4 3 3" xfId="183"/>
    <cellStyle name="20% - Акцент4 3 4" xfId="184"/>
    <cellStyle name="20% - Акцент4 3 5" xfId="185"/>
    <cellStyle name="20% - Акцент4 3 6" xfId="186"/>
    <cellStyle name="20% - Акцент4 4" xfId="187"/>
    <cellStyle name="20% - Акцент4 4 2" xfId="188"/>
    <cellStyle name="20% - Акцент4 4 3" xfId="189"/>
    <cellStyle name="20% - Акцент4 4 4" xfId="190"/>
    <cellStyle name="20% - Акцент4 4 5" xfId="191"/>
    <cellStyle name="20% - Акцент4 4 6" xfId="192"/>
    <cellStyle name="20% - Акцент4 5" xfId="193"/>
    <cellStyle name="20% - Акцент4 5 2" xfId="194"/>
    <cellStyle name="20% - Акцент4 5 3" xfId="195"/>
    <cellStyle name="20% - Акцент4 5 4" xfId="196"/>
    <cellStyle name="20% - Акцент4 5 5" xfId="197"/>
    <cellStyle name="20% - Акцент4 5 6" xfId="198"/>
    <cellStyle name="20% - Акцент4 6" xfId="199"/>
    <cellStyle name="20% - Акцент4 6 2" xfId="200"/>
    <cellStyle name="20% - Акцент4 6 3" xfId="201"/>
    <cellStyle name="20% - Акцент4 6 4" xfId="202"/>
    <cellStyle name="20% - Акцент4 6 5" xfId="203"/>
    <cellStyle name="20% - Акцент4 6 6" xfId="204"/>
    <cellStyle name="20% - Акцент4 7" xfId="205"/>
    <cellStyle name="20% - Акцент4 7 2" xfId="206"/>
    <cellStyle name="20% - Акцент4 8" xfId="207"/>
    <cellStyle name="20% - Акцент4 8 2" xfId="208"/>
    <cellStyle name="20% - Акцент4 9" xfId="209"/>
    <cellStyle name="20% - Акцент4 9 2" xfId="210"/>
    <cellStyle name="20% - Акцент5" xfId="211"/>
    <cellStyle name="20% - Акцент5 10" xfId="212"/>
    <cellStyle name="20% - Акцент5 10 2" xfId="213"/>
    <cellStyle name="20% - Акцент5 11" xfId="214"/>
    <cellStyle name="20% - Акцент5 12" xfId="215"/>
    <cellStyle name="20% - Акцент5 13" xfId="216"/>
    <cellStyle name="20% - Акцент5 14" xfId="217"/>
    <cellStyle name="20% - Акцент5 15" xfId="218"/>
    <cellStyle name="20% - Акцент5 16" xfId="219"/>
    <cellStyle name="20% - Акцент5 2" xfId="220"/>
    <cellStyle name="20% - Акцент5 2 2" xfId="221"/>
    <cellStyle name="20% - Акцент5 2 3" xfId="222"/>
    <cellStyle name="20% - Акцент5 2 4" xfId="223"/>
    <cellStyle name="20% - Акцент5 2 5" xfId="224"/>
    <cellStyle name="20% - Акцент5 2 6" xfId="225"/>
    <cellStyle name="20% - Акцент5 2 7" xfId="226"/>
    <cellStyle name="20% - Акцент5 2 7 2" xfId="227"/>
    <cellStyle name="20% - Акцент5 2 7 3" xfId="228"/>
    <cellStyle name="20% - Акцент5 2 8" xfId="229"/>
    <cellStyle name="20% - Акцент5 2 8 2" xfId="230"/>
    <cellStyle name="20% - Акцент5 2 8 3" xfId="231"/>
    <cellStyle name="20% - Акцент5 3" xfId="232"/>
    <cellStyle name="20% - Акцент5 3 2" xfId="233"/>
    <cellStyle name="20% - Акцент5 3 3" xfId="234"/>
    <cellStyle name="20% - Акцент5 3 4" xfId="235"/>
    <cellStyle name="20% - Акцент5 3 5" xfId="236"/>
    <cellStyle name="20% - Акцент5 3 6" xfId="237"/>
    <cellStyle name="20% - Акцент5 4" xfId="238"/>
    <cellStyle name="20% - Акцент5 4 2" xfId="239"/>
    <cellStyle name="20% - Акцент5 4 3" xfId="240"/>
    <cellStyle name="20% - Акцент5 4 4" xfId="241"/>
    <cellStyle name="20% - Акцент5 4 5" xfId="242"/>
    <cellStyle name="20% - Акцент5 4 6" xfId="243"/>
    <cellStyle name="20% - Акцент5 5" xfId="244"/>
    <cellStyle name="20% - Акцент5 5 2" xfId="245"/>
    <cellStyle name="20% - Акцент5 5 3" xfId="246"/>
    <cellStyle name="20% - Акцент5 5 4" xfId="247"/>
    <cellStyle name="20% - Акцент5 5 5" xfId="248"/>
    <cellStyle name="20% - Акцент5 5 6" xfId="249"/>
    <cellStyle name="20% - Акцент5 6" xfId="250"/>
    <cellStyle name="20% - Акцент5 6 2" xfId="251"/>
    <cellStyle name="20% - Акцент5 7" xfId="252"/>
    <cellStyle name="20% - Акцент5 7 2" xfId="253"/>
    <cellStyle name="20% - Акцент5 8" xfId="254"/>
    <cellStyle name="20% - Акцент5 8 2" xfId="255"/>
    <cellStyle name="20% - Акцент5 9" xfId="256"/>
    <cellStyle name="20% - Акцент5 9 2" xfId="257"/>
    <cellStyle name="20% - Акцент6" xfId="258"/>
    <cellStyle name="20% - Акцент6 10" xfId="259"/>
    <cellStyle name="20% - Акцент6 10 2" xfId="260"/>
    <cellStyle name="20% - Акцент6 11" xfId="261"/>
    <cellStyle name="20% - Акцент6 12" xfId="262"/>
    <cellStyle name="20% - Акцент6 13" xfId="263"/>
    <cellStyle name="20% - Акцент6 14" xfId="264"/>
    <cellStyle name="20% - Акцент6 15" xfId="265"/>
    <cellStyle name="20% - Акцент6 16" xfId="266"/>
    <cellStyle name="20% - Акцент6 2" xfId="267"/>
    <cellStyle name="20% - Акцент6 2 2" xfId="268"/>
    <cellStyle name="20% - Акцент6 2 3" xfId="269"/>
    <cellStyle name="20% - Акцент6 2 4" xfId="270"/>
    <cellStyle name="20% - Акцент6 2 5" xfId="271"/>
    <cellStyle name="20% - Акцент6 2 6" xfId="272"/>
    <cellStyle name="20% - Акцент6 2 7" xfId="273"/>
    <cellStyle name="20% - Акцент6 2 7 2" xfId="274"/>
    <cellStyle name="20% - Акцент6 2 7 3" xfId="275"/>
    <cellStyle name="20% - Акцент6 2 8" xfId="276"/>
    <cellStyle name="20% - Акцент6 2 8 2" xfId="277"/>
    <cellStyle name="20% - Акцент6 2 8 3" xfId="278"/>
    <cellStyle name="20% - Акцент6 3" xfId="279"/>
    <cellStyle name="20% - Акцент6 3 2" xfId="280"/>
    <cellStyle name="20% - Акцент6 3 3" xfId="281"/>
    <cellStyle name="20% - Акцент6 3 4" xfId="282"/>
    <cellStyle name="20% - Акцент6 3 5" xfId="283"/>
    <cellStyle name="20% - Акцент6 3 6" xfId="284"/>
    <cellStyle name="20% - Акцент6 4" xfId="285"/>
    <cellStyle name="20% - Акцент6 4 2" xfId="286"/>
    <cellStyle name="20% - Акцент6 4 3" xfId="287"/>
    <cellStyle name="20% - Акцент6 4 4" xfId="288"/>
    <cellStyle name="20% - Акцент6 4 5" xfId="289"/>
    <cellStyle name="20% - Акцент6 4 6" xfId="290"/>
    <cellStyle name="20% - Акцент6 5" xfId="291"/>
    <cellStyle name="20% - Акцент6 5 2" xfId="292"/>
    <cellStyle name="20% - Акцент6 5 3" xfId="293"/>
    <cellStyle name="20% - Акцент6 5 4" xfId="294"/>
    <cellStyle name="20% - Акцент6 5 5" xfId="295"/>
    <cellStyle name="20% - Акцент6 5 6" xfId="296"/>
    <cellStyle name="20% - Акцент6 6" xfId="297"/>
    <cellStyle name="20% - Акцент6 6 2" xfId="298"/>
    <cellStyle name="20% - Акцент6 7" xfId="299"/>
    <cellStyle name="20% - Акцент6 7 2" xfId="300"/>
    <cellStyle name="20% - Акцент6 8" xfId="301"/>
    <cellStyle name="20% - Акцент6 8 2" xfId="302"/>
    <cellStyle name="20% - Акцент6 9" xfId="303"/>
    <cellStyle name="20% - Акцент6 9 2" xfId="304"/>
    <cellStyle name="40% - Акцент1" xfId="305"/>
    <cellStyle name="40% - Акцент1 10" xfId="306"/>
    <cellStyle name="40% - Акцент1 10 2" xfId="307"/>
    <cellStyle name="40% - Акцент1 11" xfId="308"/>
    <cellStyle name="40% - Акцент1 12" xfId="309"/>
    <cellStyle name="40% - Акцент1 13" xfId="310"/>
    <cellStyle name="40% - Акцент1 14" xfId="311"/>
    <cellStyle name="40% - Акцент1 15" xfId="312"/>
    <cellStyle name="40% - Акцент1 16" xfId="313"/>
    <cellStyle name="40% - Акцент1 2" xfId="314"/>
    <cellStyle name="40% - Акцент1 2 2" xfId="315"/>
    <cellStyle name="40% - Акцент1 2 3" xfId="316"/>
    <cellStyle name="40% - Акцент1 2 4" xfId="317"/>
    <cellStyle name="40% - Акцент1 2 5" xfId="318"/>
    <cellStyle name="40% - Акцент1 2 6" xfId="319"/>
    <cellStyle name="40% - Акцент1 2 7" xfId="320"/>
    <cellStyle name="40% - Акцент1 2 7 2" xfId="321"/>
    <cellStyle name="40% - Акцент1 2 7 3" xfId="322"/>
    <cellStyle name="40% - Акцент1 2 8" xfId="323"/>
    <cellStyle name="40% - Акцент1 2 8 2" xfId="324"/>
    <cellStyle name="40% - Акцент1 2 8 3" xfId="325"/>
    <cellStyle name="40% - Акцент1 3" xfId="326"/>
    <cellStyle name="40% - Акцент1 3 2" xfId="327"/>
    <cellStyle name="40% - Акцент1 3 3" xfId="328"/>
    <cellStyle name="40% - Акцент1 3 4" xfId="329"/>
    <cellStyle name="40% - Акцент1 3 5" xfId="330"/>
    <cellStyle name="40% - Акцент1 3 6" xfId="331"/>
    <cellStyle name="40% - Акцент1 4" xfId="332"/>
    <cellStyle name="40% - Акцент1 4 2" xfId="333"/>
    <cellStyle name="40% - Акцент1 4 3" xfId="334"/>
    <cellStyle name="40% - Акцент1 4 4" xfId="335"/>
    <cellStyle name="40% - Акцент1 4 5" xfId="336"/>
    <cellStyle name="40% - Акцент1 4 6" xfId="337"/>
    <cellStyle name="40% - Акцент1 5" xfId="338"/>
    <cellStyle name="40% - Акцент1 5 2" xfId="339"/>
    <cellStyle name="40% - Акцент1 5 3" xfId="340"/>
    <cellStyle name="40% - Акцент1 5 4" xfId="341"/>
    <cellStyle name="40% - Акцент1 5 5" xfId="342"/>
    <cellStyle name="40% - Акцент1 5 6" xfId="343"/>
    <cellStyle name="40% - Акцент1 6" xfId="344"/>
    <cellStyle name="40% - Акцент1 6 2" xfId="345"/>
    <cellStyle name="40% - Акцент1 7" xfId="346"/>
    <cellStyle name="40% - Акцент1 7 2" xfId="347"/>
    <cellStyle name="40% - Акцент1 8" xfId="348"/>
    <cellStyle name="40% - Акцент1 8 2" xfId="349"/>
    <cellStyle name="40% - Акцент1 9" xfId="350"/>
    <cellStyle name="40% - Акцент1 9 2" xfId="351"/>
    <cellStyle name="40% - Акцент2" xfId="352"/>
    <cellStyle name="40% - Акцент2 10" xfId="353"/>
    <cellStyle name="40% - Акцент2 10 2" xfId="354"/>
    <cellStyle name="40% - Акцент2 11" xfId="355"/>
    <cellStyle name="40% - Акцент2 12" xfId="356"/>
    <cellStyle name="40% - Акцент2 13" xfId="357"/>
    <cellStyle name="40% - Акцент2 14" xfId="358"/>
    <cellStyle name="40% - Акцент2 15" xfId="359"/>
    <cellStyle name="40% - Акцент2 16" xfId="360"/>
    <cellStyle name="40% - Акцент2 2" xfId="361"/>
    <cellStyle name="40% - Акцент2 2 2" xfId="362"/>
    <cellStyle name="40% - Акцент2 2 3" xfId="363"/>
    <cellStyle name="40% - Акцент2 2 4" xfId="364"/>
    <cellStyle name="40% - Акцент2 2 5" xfId="365"/>
    <cellStyle name="40% - Акцент2 2 6" xfId="366"/>
    <cellStyle name="40% - Акцент2 2 7" xfId="367"/>
    <cellStyle name="40% - Акцент2 2 7 2" xfId="368"/>
    <cellStyle name="40% - Акцент2 2 7 3" xfId="369"/>
    <cellStyle name="40% - Акцент2 2 8" xfId="370"/>
    <cellStyle name="40% - Акцент2 2 8 2" xfId="371"/>
    <cellStyle name="40% - Акцент2 2 8 3" xfId="372"/>
    <cellStyle name="40% - Акцент2 3" xfId="373"/>
    <cellStyle name="40% - Акцент2 3 2" xfId="374"/>
    <cellStyle name="40% - Акцент2 3 3" xfId="375"/>
    <cellStyle name="40% - Акцент2 3 4" xfId="376"/>
    <cellStyle name="40% - Акцент2 3 5" xfId="377"/>
    <cellStyle name="40% - Акцент2 3 6" xfId="378"/>
    <cellStyle name="40% - Акцент2 4" xfId="379"/>
    <cellStyle name="40% - Акцент2 4 2" xfId="380"/>
    <cellStyle name="40% - Акцент2 4 3" xfId="381"/>
    <cellStyle name="40% - Акцент2 4 4" xfId="382"/>
    <cellStyle name="40% - Акцент2 4 5" xfId="383"/>
    <cellStyle name="40% - Акцент2 4 6" xfId="384"/>
    <cellStyle name="40% - Акцент2 5" xfId="385"/>
    <cellStyle name="40% - Акцент2 5 2" xfId="386"/>
    <cellStyle name="40% - Акцент2 5 3" xfId="387"/>
    <cellStyle name="40% - Акцент2 5 4" xfId="388"/>
    <cellStyle name="40% - Акцент2 5 5" xfId="389"/>
    <cellStyle name="40% - Акцент2 5 6" xfId="390"/>
    <cellStyle name="40% - Акцент2 6" xfId="391"/>
    <cellStyle name="40% - Акцент2 6 2" xfId="392"/>
    <cellStyle name="40% - Акцент2 7" xfId="393"/>
    <cellStyle name="40% - Акцент2 7 2" xfId="394"/>
    <cellStyle name="40% - Акцент2 8" xfId="395"/>
    <cellStyle name="40% - Акцент2 8 2" xfId="396"/>
    <cellStyle name="40% - Акцент2 9" xfId="397"/>
    <cellStyle name="40% - Акцент2 9 2" xfId="398"/>
    <cellStyle name="40% - Акцент3" xfId="399"/>
    <cellStyle name="40% - Акцент3 10" xfId="400"/>
    <cellStyle name="40% - Акцент3 10 2" xfId="401"/>
    <cellStyle name="40% - Акцент3 11" xfId="402"/>
    <cellStyle name="40% - Акцент3 11 2" xfId="403"/>
    <cellStyle name="40% - Акцент3 12" xfId="404"/>
    <cellStyle name="40% - Акцент3 13" xfId="405"/>
    <cellStyle name="40% - Акцент3 14" xfId="406"/>
    <cellStyle name="40% - Акцент3 15" xfId="407"/>
    <cellStyle name="40% - Акцент3 16" xfId="408"/>
    <cellStyle name="40% - Акцент3 17" xfId="409"/>
    <cellStyle name="40% - Акцент3 2" xfId="410"/>
    <cellStyle name="40% - Акцент3 2 2" xfId="411"/>
    <cellStyle name="40% - Акцент3 2 2 2" xfId="412"/>
    <cellStyle name="40% - Акцент3 2 2 3" xfId="413"/>
    <cellStyle name="40% - Акцент3 2 3" xfId="414"/>
    <cellStyle name="40% - Акцент3 2 3 2" xfId="415"/>
    <cellStyle name="40% - Акцент3 2 3 3" xfId="416"/>
    <cellStyle name="40% - Акцент3 2_п.1 доходы 2021" xfId="417"/>
    <cellStyle name="40% - Акцент3 3" xfId="418"/>
    <cellStyle name="40% - Акцент3 3 2" xfId="419"/>
    <cellStyle name="40% - Акцент3 3 3" xfId="420"/>
    <cellStyle name="40% - Акцент3 3 4" xfId="421"/>
    <cellStyle name="40% - Акцент3 3 5" xfId="422"/>
    <cellStyle name="40% - Акцент3 3 6" xfId="423"/>
    <cellStyle name="40% - Акцент3 4" xfId="424"/>
    <cellStyle name="40% - Акцент3 4 2" xfId="425"/>
    <cellStyle name="40% - Акцент3 4 3" xfId="426"/>
    <cellStyle name="40% - Акцент3 4 4" xfId="427"/>
    <cellStyle name="40% - Акцент3 4 5" xfId="428"/>
    <cellStyle name="40% - Акцент3 4 6" xfId="429"/>
    <cellStyle name="40% - Акцент3 5" xfId="430"/>
    <cellStyle name="40% - Акцент3 5 2" xfId="431"/>
    <cellStyle name="40% - Акцент3 5 3" xfId="432"/>
    <cellStyle name="40% - Акцент3 5 4" xfId="433"/>
    <cellStyle name="40% - Акцент3 5 5" xfId="434"/>
    <cellStyle name="40% - Акцент3 5 6" xfId="435"/>
    <cellStyle name="40% - Акцент3 6" xfId="436"/>
    <cellStyle name="40% - Акцент3 6 2" xfId="437"/>
    <cellStyle name="40% - Акцент3 6 3" xfId="438"/>
    <cellStyle name="40% - Акцент3 6 4" xfId="439"/>
    <cellStyle name="40% - Акцент3 6 5" xfId="440"/>
    <cellStyle name="40% - Акцент3 6 6" xfId="441"/>
    <cellStyle name="40% - Акцент3 7" xfId="442"/>
    <cellStyle name="40% - Акцент3 7 2" xfId="443"/>
    <cellStyle name="40% - Акцент3 8" xfId="444"/>
    <cellStyle name="40% - Акцент3 8 2" xfId="445"/>
    <cellStyle name="40% - Акцент3 9" xfId="446"/>
    <cellStyle name="40% - Акцент3 9 2" xfId="447"/>
    <cellStyle name="40% - Акцент4" xfId="448"/>
    <cellStyle name="40% - Акцент4 10" xfId="449"/>
    <cellStyle name="40% - Акцент4 10 2" xfId="450"/>
    <cellStyle name="40% - Акцент4 11" xfId="451"/>
    <cellStyle name="40% - Акцент4 12" xfId="452"/>
    <cellStyle name="40% - Акцент4 13" xfId="453"/>
    <cellStyle name="40% - Акцент4 14" xfId="454"/>
    <cellStyle name="40% - Акцент4 15" xfId="455"/>
    <cellStyle name="40% - Акцент4 16" xfId="456"/>
    <cellStyle name="40% - Акцент4 2" xfId="457"/>
    <cellStyle name="40% - Акцент4 2 2" xfId="458"/>
    <cellStyle name="40% - Акцент4 2 3" xfId="459"/>
    <cellStyle name="40% - Акцент4 2 4" xfId="460"/>
    <cellStyle name="40% - Акцент4 2 5" xfId="461"/>
    <cellStyle name="40% - Акцент4 2 6" xfId="462"/>
    <cellStyle name="40% - Акцент4 2 7" xfId="463"/>
    <cellStyle name="40% - Акцент4 2 7 2" xfId="464"/>
    <cellStyle name="40% - Акцент4 2 7 3" xfId="465"/>
    <cellStyle name="40% - Акцент4 2 8" xfId="466"/>
    <cellStyle name="40% - Акцент4 2 8 2" xfId="467"/>
    <cellStyle name="40% - Акцент4 2 8 3" xfId="468"/>
    <cellStyle name="40% - Акцент4 3" xfId="469"/>
    <cellStyle name="40% - Акцент4 3 2" xfId="470"/>
    <cellStyle name="40% - Акцент4 3 3" xfId="471"/>
    <cellStyle name="40% - Акцент4 3 4" xfId="472"/>
    <cellStyle name="40% - Акцент4 3 5" xfId="473"/>
    <cellStyle name="40% - Акцент4 3 6" xfId="474"/>
    <cellStyle name="40% - Акцент4 4" xfId="475"/>
    <cellStyle name="40% - Акцент4 4 2" xfId="476"/>
    <cellStyle name="40% - Акцент4 4 3" xfId="477"/>
    <cellStyle name="40% - Акцент4 4 4" xfId="478"/>
    <cellStyle name="40% - Акцент4 4 5" xfId="479"/>
    <cellStyle name="40% - Акцент4 4 6" xfId="480"/>
    <cellStyle name="40% - Акцент4 5" xfId="481"/>
    <cellStyle name="40% - Акцент4 5 2" xfId="482"/>
    <cellStyle name="40% - Акцент4 5 3" xfId="483"/>
    <cellStyle name="40% - Акцент4 5 4" xfId="484"/>
    <cellStyle name="40% - Акцент4 5 5" xfId="485"/>
    <cellStyle name="40% - Акцент4 5 6" xfId="486"/>
    <cellStyle name="40% - Акцент4 6" xfId="487"/>
    <cellStyle name="40% - Акцент4 6 2" xfId="488"/>
    <cellStyle name="40% - Акцент4 7" xfId="489"/>
    <cellStyle name="40% - Акцент4 7 2" xfId="490"/>
    <cellStyle name="40% - Акцент4 8" xfId="491"/>
    <cellStyle name="40% - Акцент4 8 2" xfId="492"/>
    <cellStyle name="40% - Акцент4 9" xfId="493"/>
    <cellStyle name="40% - Акцент4 9 2" xfId="494"/>
    <cellStyle name="40% - Акцент5" xfId="495"/>
    <cellStyle name="40% - Акцент5 10" xfId="496"/>
    <cellStyle name="40% - Акцент5 10 2" xfId="497"/>
    <cellStyle name="40% - Акцент5 11" xfId="498"/>
    <cellStyle name="40% - Акцент5 12" xfId="499"/>
    <cellStyle name="40% - Акцент5 13" xfId="500"/>
    <cellStyle name="40% - Акцент5 14" xfId="501"/>
    <cellStyle name="40% - Акцент5 15" xfId="502"/>
    <cellStyle name="40% - Акцент5 16" xfId="503"/>
    <cellStyle name="40% - Акцент5 2" xfId="504"/>
    <cellStyle name="40% - Акцент5 2 2" xfId="505"/>
    <cellStyle name="40% - Акцент5 2 3" xfId="506"/>
    <cellStyle name="40% - Акцент5 2 4" xfId="507"/>
    <cellStyle name="40% - Акцент5 2 5" xfId="508"/>
    <cellStyle name="40% - Акцент5 2 6" xfId="509"/>
    <cellStyle name="40% - Акцент5 2 7" xfId="510"/>
    <cellStyle name="40% - Акцент5 2 7 2" xfId="511"/>
    <cellStyle name="40% - Акцент5 2 7 3" xfId="512"/>
    <cellStyle name="40% - Акцент5 2 8" xfId="513"/>
    <cellStyle name="40% - Акцент5 2 8 2" xfId="514"/>
    <cellStyle name="40% - Акцент5 2 8 3" xfId="515"/>
    <cellStyle name="40% - Акцент5 3" xfId="516"/>
    <cellStyle name="40% - Акцент5 3 2" xfId="517"/>
    <cellStyle name="40% - Акцент5 3 3" xfId="518"/>
    <cellStyle name="40% - Акцент5 3 4" xfId="519"/>
    <cellStyle name="40% - Акцент5 3 5" xfId="520"/>
    <cellStyle name="40% - Акцент5 3 6" xfId="521"/>
    <cellStyle name="40% - Акцент5 4" xfId="522"/>
    <cellStyle name="40% - Акцент5 4 2" xfId="523"/>
    <cellStyle name="40% - Акцент5 4 3" xfId="524"/>
    <cellStyle name="40% - Акцент5 4 4" xfId="525"/>
    <cellStyle name="40% - Акцент5 4 5" xfId="526"/>
    <cellStyle name="40% - Акцент5 4 6" xfId="527"/>
    <cellStyle name="40% - Акцент5 5" xfId="528"/>
    <cellStyle name="40% - Акцент5 5 2" xfId="529"/>
    <cellStyle name="40% - Акцент5 5 3" xfId="530"/>
    <cellStyle name="40% - Акцент5 5 4" xfId="531"/>
    <cellStyle name="40% - Акцент5 5 5" xfId="532"/>
    <cellStyle name="40% - Акцент5 5 6" xfId="533"/>
    <cellStyle name="40% - Акцент5 6" xfId="534"/>
    <cellStyle name="40% - Акцент5 6 2" xfId="535"/>
    <cellStyle name="40% - Акцент5 7" xfId="536"/>
    <cellStyle name="40% - Акцент5 7 2" xfId="537"/>
    <cellStyle name="40% - Акцент5 8" xfId="538"/>
    <cellStyle name="40% - Акцент5 8 2" xfId="539"/>
    <cellStyle name="40% - Акцент5 9" xfId="540"/>
    <cellStyle name="40% - Акцент5 9 2" xfId="541"/>
    <cellStyle name="40% - Акцент6" xfId="542"/>
    <cellStyle name="40% - Акцент6 10" xfId="543"/>
    <cellStyle name="40% - Акцент6 10 2" xfId="544"/>
    <cellStyle name="40% - Акцент6 11" xfId="545"/>
    <cellStyle name="40% - Акцент6 12" xfId="546"/>
    <cellStyle name="40% - Акцент6 13" xfId="547"/>
    <cellStyle name="40% - Акцент6 14" xfId="548"/>
    <cellStyle name="40% - Акцент6 15" xfId="549"/>
    <cellStyle name="40% - Акцент6 16" xfId="550"/>
    <cellStyle name="40% - Акцент6 2" xfId="551"/>
    <cellStyle name="40% - Акцент6 2 2" xfId="552"/>
    <cellStyle name="40% - Акцент6 2 3" xfId="553"/>
    <cellStyle name="40% - Акцент6 2 4" xfId="554"/>
    <cellStyle name="40% - Акцент6 2 5" xfId="555"/>
    <cellStyle name="40% - Акцент6 2 6" xfId="556"/>
    <cellStyle name="40% - Акцент6 2 7" xfId="557"/>
    <cellStyle name="40% - Акцент6 2 7 2" xfId="558"/>
    <cellStyle name="40% - Акцент6 2 7 3" xfId="559"/>
    <cellStyle name="40% - Акцент6 2 8" xfId="560"/>
    <cellStyle name="40% - Акцент6 2 8 2" xfId="561"/>
    <cellStyle name="40% - Акцент6 2 8 3" xfId="562"/>
    <cellStyle name="40% - Акцент6 3" xfId="563"/>
    <cellStyle name="40% - Акцент6 3 2" xfId="564"/>
    <cellStyle name="40% - Акцент6 3 3" xfId="565"/>
    <cellStyle name="40% - Акцент6 3 4" xfId="566"/>
    <cellStyle name="40% - Акцент6 3 5" xfId="567"/>
    <cellStyle name="40% - Акцент6 3 6" xfId="568"/>
    <cellStyle name="40% - Акцент6 4" xfId="569"/>
    <cellStyle name="40% - Акцент6 4 2" xfId="570"/>
    <cellStyle name="40% - Акцент6 4 3" xfId="571"/>
    <cellStyle name="40% - Акцент6 4 4" xfId="572"/>
    <cellStyle name="40% - Акцент6 4 5" xfId="573"/>
    <cellStyle name="40% - Акцент6 4 6" xfId="574"/>
    <cellStyle name="40% - Акцент6 5" xfId="575"/>
    <cellStyle name="40% - Акцент6 5 2" xfId="576"/>
    <cellStyle name="40% - Акцент6 5 3" xfId="577"/>
    <cellStyle name="40% - Акцент6 5 4" xfId="578"/>
    <cellStyle name="40% - Акцент6 5 5" xfId="579"/>
    <cellStyle name="40% - Акцент6 5 6" xfId="580"/>
    <cellStyle name="40% - Акцент6 6" xfId="581"/>
    <cellStyle name="40% - Акцент6 6 2" xfId="582"/>
    <cellStyle name="40% - Акцент6 7" xfId="583"/>
    <cellStyle name="40% - Акцент6 7 2" xfId="584"/>
    <cellStyle name="40% - Акцент6 8" xfId="585"/>
    <cellStyle name="40% - Акцент6 8 2" xfId="586"/>
    <cellStyle name="40% - Акцент6 9" xfId="587"/>
    <cellStyle name="40% - Акцент6 9 2" xfId="588"/>
    <cellStyle name="60% - Акцент1" xfId="589"/>
    <cellStyle name="60% - Акцент1 10" xfId="590"/>
    <cellStyle name="60% - Акцент1 10 2" xfId="591"/>
    <cellStyle name="60% - Акцент1 11" xfId="592"/>
    <cellStyle name="60% - Акцент1 12" xfId="593"/>
    <cellStyle name="60% - Акцент1 13" xfId="594"/>
    <cellStyle name="60% - Акцент1 14" xfId="595"/>
    <cellStyle name="60% - Акцент1 15" xfId="596"/>
    <cellStyle name="60% - Акцент1 16" xfId="597"/>
    <cellStyle name="60% - Акцент1 2" xfId="598"/>
    <cellStyle name="60% - Акцент1 2 2" xfId="599"/>
    <cellStyle name="60% - Акцент1 2 3" xfId="600"/>
    <cellStyle name="60% - Акцент1 2 4" xfId="601"/>
    <cellStyle name="60% - Акцент1 2 5" xfId="602"/>
    <cellStyle name="60% - Акцент1 2 6" xfId="603"/>
    <cellStyle name="60% - Акцент1 2 7" xfId="604"/>
    <cellStyle name="60% - Акцент1 2 8" xfId="605"/>
    <cellStyle name="60% - Акцент1 3" xfId="606"/>
    <cellStyle name="60% - Акцент1 3 2" xfId="607"/>
    <cellStyle name="60% - Акцент1 3 3" xfId="608"/>
    <cellStyle name="60% - Акцент1 3 4" xfId="609"/>
    <cellStyle name="60% - Акцент1 3 5" xfId="610"/>
    <cellStyle name="60% - Акцент1 3 6" xfId="611"/>
    <cellStyle name="60% - Акцент1 4" xfId="612"/>
    <cellStyle name="60% - Акцент1 4 2" xfId="613"/>
    <cellStyle name="60% - Акцент1 4 3" xfId="614"/>
    <cellStyle name="60% - Акцент1 4 4" xfId="615"/>
    <cellStyle name="60% - Акцент1 4 5" xfId="616"/>
    <cellStyle name="60% - Акцент1 4 6" xfId="617"/>
    <cellStyle name="60% - Акцент1 5" xfId="618"/>
    <cellStyle name="60% - Акцент1 5 2" xfId="619"/>
    <cellStyle name="60% - Акцент1 5 3" xfId="620"/>
    <cellStyle name="60% - Акцент1 5 4" xfId="621"/>
    <cellStyle name="60% - Акцент1 5 5" xfId="622"/>
    <cellStyle name="60% - Акцент1 5 6" xfId="623"/>
    <cellStyle name="60% - Акцент1 6" xfId="624"/>
    <cellStyle name="60% - Акцент1 6 2" xfId="625"/>
    <cellStyle name="60% - Акцент1 7" xfId="626"/>
    <cellStyle name="60% - Акцент1 7 2" xfId="627"/>
    <cellStyle name="60% - Акцент1 8" xfId="628"/>
    <cellStyle name="60% - Акцент1 8 2" xfId="629"/>
    <cellStyle name="60% - Акцент1 9" xfId="630"/>
    <cellStyle name="60% - Акцент1 9 2" xfId="631"/>
    <cellStyle name="60% - Акцент2" xfId="632"/>
    <cellStyle name="60% - Акцент2 10" xfId="633"/>
    <cellStyle name="60% - Акцент2 10 2" xfId="634"/>
    <cellStyle name="60% - Акцент2 11" xfId="635"/>
    <cellStyle name="60% - Акцент2 12" xfId="636"/>
    <cellStyle name="60% - Акцент2 13" xfId="637"/>
    <cellStyle name="60% - Акцент2 14" xfId="638"/>
    <cellStyle name="60% - Акцент2 15" xfId="639"/>
    <cellStyle name="60% - Акцент2 16" xfId="640"/>
    <cellStyle name="60% - Акцент2 2" xfId="641"/>
    <cellStyle name="60% - Акцент2 2 2" xfId="642"/>
    <cellStyle name="60% - Акцент2 2 3" xfId="643"/>
    <cellStyle name="60% - Акцент2 2 4" xfId="644"/>
    <cellStyle name="60% - Акцент2 2 5" xfId="645"/>
    <cellStyle name="60% - Акцент2 2 6" xfId="646"/>
    <cellStyle name="60% - Акцент2 2 7" xfId="647"/>
    <cellStyle name="60% - Акцент2 2 8" xfId="648"/>
    <cellStyle name="60% - Акцент2 3" xfId="649"/>
    <cellStyle name="60% - Акцент2 3 2" xfId="650"/>
    <cellStyle name="60% - Акцент2 3 3" xfId="651"/>
    <cellStyle name="60% - Акцент2 3 4" xfId="652"/>
    <cellStyle name="60% - Акцент2 3 5" xfId="653"/>
    <cellStyle name="60% - Акцент2 3 6" xfId="654"/>
    <cellStyle name="60% - Акцент2 4" xfId="655"/>
    <cellStyle name="60% - Акцент2 4 2" xfId="656"/>
    <cellStyle name="60% - Акцент2 4 3" xfId="657"/>
    <cellStyle name="60% - Акцент2 4 4" xfId="658"/>
    <cellStyle name="60% - Акцент2 4 5" xfId="659"/>
    <cellStyle name="60% - Акцент2 4 6" xfId="660"/>
    <cellStyle name="60% - Акцент2 5" xfId="661"/>
    <cellStyle name="60% - Акцент2 5 2" xfId="662"/>
    <cellStyle name="60% - Акцент2 5 3" xfId="663"/>
    <cellStyle name="60% - Акцент2 5 4" xfId="664"/>
    <cellStyle name="60% - Акцент2 5 5" xfId="665"/>
    <cellStyle name="60% - Акцент2 5 6" xfId="666"/>
    <cellStyle name="60% - Акцент2 6" xfId="667"/>
    <cellStyle name="60% - Акцент2 6 2" xfId="668"/>
    <cellStyle name="60% - Акцент2 7" xfId="669"/>
    <cellStyle name="60% - Акцент2 7 2" xfId="670"/>
    <cellStyle name="60% - Акцент2 8" xfId="671"/>
    <cellStyle name="60% - Акцент2 8 2" xfId="672"/>
    <cellStyle name="60% - Акцент2 9" xfId="673"/>
    <cellStyle name="60% - Акцент2 9 2" xfId="674"/>
    <cellStyle name="60% - Акцент3" xfId="675"/>
    <cellStyle name="60% - Акцент3 10" xfId="676"/>
    <cellStyle name="60% - Акцент3 10 2" xfId="677"/>
    <cellStyle name="60% - Акцент3 11" xfId="678"/>
    <cellStyle name="60% - Акцент3 11 2" xfId="679"/>
    <cellStyle name="60% - Акцент3 12" xfId="680"/>
    <cellStyle name="60% - Акцент3 13" xfId="681"/>
    <cellStyle name="60% - Акцент3 14" xfId="682"/>
    <cellStyle name="60% - Акцент3 15" xfId="683"/>
    <cellStyle name="60% - Акцент3 16" xfId="684"/>
    <cellStyle name="60% - Акцент3 17" xfId="685"/>
    <cellStyle name="60% - Акцент3 2" xfId="686"/>
    <cellStyle name="60% - Акцент3 2 2" xfId="687"/>
    <cellStyle name="60% - Акцент3 2 3" xfId="688"/>
    <cellStyle name="60% - Акцент3 3" xfId="689"/>
    <cellStyle name="60% - Акцент3 3 2" xfId="690"/>
    <cellStyle name="60% - Акцент3 3 3" xfId="691"/>
    <cellStyle name="60% - Акцент3 3 4" xfId="692"/>
    <cellStyle name="60% - Акцент3 3 5" xfId="693"/>
    <cellStyle name="60% - Акцент3 3 6" xfId="694"/>
    <cellStyle name="60% - Акцент3 4" xfId="695"/>
    <cellStyle name="60% - Акцент3 4 2" xfId="696"/>
    <cellStyle name="60% - Акцент3 4 3" xfId="697"/>
    <cellStyle name="60% - Акцент3 4 4" xfId="698"/>
    <cellStyle name="60% - Акцент3 4 5" xfId="699"/>
    <cellStyle name="60% - Акцент3 4 6" xfId="700"/>
    <cellStyle name="60% - Акцент3 5" xfId="701"/>
    <cellStyle name="60% - Акцент3 5 2" xfId="702"/>
    <cellStyle name="60% - Акцент3 5 3" xfId="703"/>
    <cellStyle name="60% - Акцент3 5 4" xfId="704"/>
    <cellStyle name="60% - Акцент3 5 5" xfId="705"/>
    <cellStyle name="60% - Акцент3 5 6" xfId="706"/>
    <cellStyle name="60% - Акцент3 6" xfId="707"/>
    <cellStyle name="60% - Акцент3 6 2" xfId="708"/>
    <cellStyle name="60% - Акцент3 6 3" xfId="709"/>
    <cellStyle name="60% - Акцент3 6 4" xfId="710"/>
    <cellStyle name="60% - Акцент3 6 5" xfId="711"/>
    <cellStyle name="60% - Акцент3 6 6" xfId="712"/>
    <cellStyle name="60% - Акцент3 7" xfId="713"/>
    <cellStyle name="60% - Акцент3 7 2" xfId="714"/>
    <cellStyle name="60% - Акцент3 8" xfId="715"/>
    <cellStyle name="60% - Акцент3 8 2" xfId="716"/>
    <cellStyle name="60% - Акцент3 9" xfId="717"/>
    <cellStyle name="60% - Акцент3 9 2" xfId="718"/>
    <cellStyle name="60% - Акцент4" xfId="719"/>
    <cellStyle name="60% - Акцент4 10" xfId="720"/>
    <cellStyle name="60% - Акцент4 10 2" xfId="721"/>
    <cellStyle name="60% - Акцент4 11" xfId="722"/>
    <cellStyle name="60% - Акцент4 11 2" xfId="723"/>
    <cellStyle name="60% - Акцент4 12" xfId="724"/>
    <cellStyle name="60% - Акцент4 13" xfId="725"/>
    <cellStyle name="60% - Акцент4 14" xfId="726"/>
    <cellStyle name="60% - Акцент4 15" xfId="727"/>
    <cellStyle name="60% - Акцент4 16" xfId="728"/>
    <cellStyle name="60% - Акцент4 17" xfId="729"/>
    <cellStyle name="60% - Акцент4 2" xfId="730"/>
    <cellStyle name="60% - Акцент4 2 2" xfId="731"/>
    <cellStyle name="60% - Акцент4 2 3" xfId="732"/>
    <cellStyle name="60% - Акцент4 3" xfId="733"/>
    <cellStyle name="60% - Акцент4 3 2" xfId="734"/>
    <cellStyle name="60% - Акцент4 3 3" xfId="735"/>
    <cellStyle name="60% - Акцент4 3 4" xfId="736"/>
    <cellStyle name="60% - Акцент4 3 5" xfId="737"/>
    <cellStyle name="60% - Акцент4 3 6" xfId="738"/>
    <cellStyle name="60% - Акцент4 4" xfId="739"/>
    <cellStyle name="60% - Акцент4 4 2" xfId="740"/>
    <cellStyle name="60% - Акцент4 4 3" xfId="741"/>
    <cellStyle name="60% - Акцент4 4 4" xfId="742"/>
    <cellStyle name="60% - Акцент4 4 5" xfId="743"/>
    <cellStyle name="60% - Акцент4 4 6" xfId="744"/>
    <cellStyle name="60% - Акцент4 5" xfId="745"/>
    <cellStyle name="60% - Акцент4 5 2" xfId="746"/>
    <cellStyle name="60% - Акцент4 5 3" xfId="747"/>
    <cellStyle name="60% - Акцент4 5 4" xfId="748"/>
    <cellStyle name="60% - Акцент4 5 5" xfId="749"/>
    <cellStyle name="60% - Акцент4 5 6" xfId="750"/>
    <cellStyle name="60% - Акцент4 6" xfId="751"/>
    <cellStyle name="60% - Акцент4 6 2" xfId="752"/>
    <cellStyle name="60% - Акцент4 6 3" xfId="753"/>
    <cellStyle name="60% - Акцент4 6 4" xfId="754"/>
    <cellStyle name="60% - Акцент4 6 5" xfId="755"/>
    <cellStyle name="60% - Акцент4 6 6" xfId="756"/>
    <cellStyle name="60% - Акцент4 7" xfId="757"/>
    <cellStyle name="60% - Акцент4 7 2" xfId="758"/>
    <cellStyle name="60% - Акцент4 8" xfId="759"/>
    <cellStyle name="60% - Акцент4 8 2" xfId="760"/>
    <cellStyle name="60% - Акцент4 9" xfId="761"/>
    <cellStyle name="60% - Акцент4 9 2" xfId="762"/>
    <cellStyle name="60% - Акцент5" xfId="763"/>
    <cellStyle name="60% - Акцент5 10" xfId="764"/>
    <cellStyle name="60% - Акцент5 10 2" xfId="765"/>
    <cellStyle name="60% - Акцент5 11" xfId="766"/>
    <cellStyle name="60% - Акцент5 12" xfId="767"/>
    <cellStyle name="60% - Акцент5 13" xfId="768"/>
    <cellStyle name="60% - Акцент5 14" xfId="769"/>
    <cellStyle name="60% - Акцент5 15" xfId="770"/>
    <cellStyle name="60% - Акцент5 16" xfId="771"/>
    <cellStyle name="60% - Акцент5 2" xfId="772"/>
    <cellStyle name="60% - Акцент5 2 2" xfId="773"/>
    <cellStyle name="60% - Акцент5 2 3" xfId="774"/>
    <cellStyle name="60% - Акцент5 2 4" xfId="775"/>
    <cellStyle name="60% - Акцент5 2 5" xfId="776"/>
    <cellStyle name="60% - Акцент5 2 6" xfId="777"/>
    <cellStyle name="60% - Акцент5 2 7" xfId="778"/>
    <cellStyle name="60% - Акцент5 2 8" xfId="779"/>
    <cellStyle name="60% - Акцент5 3" xfId="780"/>
    <cellStyle name="60% - Акцент5 3 2" xfId="781"/>
    <cellStyle name="60% - Акцент5 3 3" xfId="782"/>
    <cellStyle name="60% - Акцент5 3 4" xfId="783"/>
    <cellStyle name="60% - Акцент5 3 5" xfId="784"/>
    <cellStyle name="60% - Акцент5 3 6" xfId="785"/>
    <cellStyle name="60% - Акцент5 4" xfId="786"/>
    <cellStyle name="60% - Акцент5 4 2" xfId="787"/>
    <cellStyle name="60% - Акцент5 4 3" xfId="788"/>
    <cellStyle name="60% - Акцент5 4 4" xfId="789"/>
    <cellStyle name="60% - Акцент5 4 5" xfId="790"/>
    <cellStyle name="60% - Акцент5 4 6" xfId="791"/>
    <cellStyle name="60% - Акцент5 5" xfId="792"/>
    <cellStyle name="60% - Акцент5 5 2" xfId="793"/>
    <cellStyle name="60% - Акцент5 5 3" xfId="794"/>
    <cellStyle name="60% - Акцент5 5 4" xfId="795"/>
    <cellStyle name="60% - Акцент5 5 5" xfId="796"/>
    <cellStyle name="60% - Акцент5 5 6" xfId="797"/>
    <cellStyle name="60% - Акцент5 6" xfId="798"/>
    <cellStyle name="60% - Акцент5 6 2" xfId="799"/>
    <cellStyle name="60% - Акцент5 7" xfId="800"/>
    <cellStyle name="60% - Акцент5 7 2" xfId="801"/>
    <cellStyle name="60% - Акцент5 8" xfId="802"/>
    <cellStyle name="60% - Акцент5 8 2" xfId="803"/>
    <cellStyle name="60% - Акцент5 9" xfId="804"/>
    <cellStyle name="60% - Акцент5 9 2" xfId="805"/>
    <cellStyle name="60% - Акцент6" xfId="806"/>
    <cellStyle name="60% - Акцент6 10" xfId="807"/>
    <cellStyle name="60% - Акцент6 10 2" xfId="808"/>
    <cellStyle name="60% - Акцент6 11" xfId="809"/>
    <cellStyle name="60% - Акцент6 11 2" xfId="810"/>
    <cellStyle name="60% - Акцент6 12" xfId="811"/>
    <cellStyle name="60% - Акцент6 13" xfId="812"/>
    <cellStyle name="60% - Акцент6 14" xfId="813"/>
    <cellStyle name="60% - Акцент6 15" xfId="814"/>
    <cellStyle name="60% - Акцент6 16" xfId="815"/>
    <cellStyle name="60% - Акцент6 17" xfId="816"/>
    <cellStyle name="60% - Акцент6 2" xfId="817"/>
    <cellStyle name="60% - Акцент6 2 2" xfId="818"/>
    <cellStyle name="60% - Акцент6 2 3" xfId="819"/>
    <cellStyle name="60% - Акцент6 3" xfId="820"/>
    <cellStyle name="60% - Акцент6 3 2" xfId="821"/>
    <cellStyle name="60% - Акцент6 3 3" xfId="822"/>
    <cellStyle name="60% - Акцент6 3 4" xfId="823"/>
    <cellStyle name="60% - Акцент6 3 5" xfId="824"/>
    <cellStyle name="60% - Акцент6 3 6" xfId="825"/>
    <cellStyle name="60% - Акцент6 4" xfId="826"/>
    <cellStyle name="60% - Акцент6 4 2" xfId="827"/>
    <cellStyle name="60% - Акцент6 4 3" xfId="828"/>
    <cellStyle name="60% - Акцент6 4 4" xfId="829"/>
    <cellStyle name="60% - Акцент6 4 5" xfId="830"/>
    <cellStyle name="60% - Акцент6 4 6" xfId="831"/>
    <cellStyle name="60% - Акцент6 5" xfId="832"/>
    <cellStyle name="60% - Акцент6 5 2" xfId="833"/>
    <cellStyle name="60% - Акцент6 5 3" xfId="834"/>
    <cellStyle name="60% - Акцент6 5 4" xfId="835"/>
    <cellStyle name="60% - Акцент6 5 5" xfId="836"/>
    <cellStyle name="60% - Акцент6 5 6" xfId="837"/>
    <cellStyle name="60% - Акцент6 6" xfId="838"/>
    <cellStyle name="60% - Акцент6 6 2" xfId="839"/>
    <cellStyle name="60% - Акцент6 6 3" xfId="840"/>
    <cellStyle name="60% - Акцент6 6 4" xfId="841"/>
    <cellStyle name="60% - Акцент6 6 5" xfId="842"/>
    <cellStyle name="60% - Акцент6 6 6" xfId="843"/>
    <cellStyle name="60% - Акцент6 7" xfId="844"/>
    <cellStyle name="60% - Акцент6 7 2" xfId="845"/>
    <cellStyle name="60% - Акцент6 8" xfId="846"/>
    <cellStyle name="60% - Акцент6 8 2" xfId="847"/>
    <cellStyle name="60% - Акцент6 9" xfId="848"/>
    <cellStyle name="60% - Акцент6 9 2" xfId="849"/>
    <cellStyle name="br" xfId="850"/>
    <cellStyle name="col" xfId="851"/>
    <cellStyle name="style0" xfId="852"/>
    <cellStyle name="style0 2" xfId="853"/>
    <cellStyle name="style0 3" xfId="854"/>
    <cellStyle name="style0 4" xfId="855"/>
    <cellStyle name="style0 5" xfId="856"/>
    <cellStyle name="style0 6" xfId="857"/>
    <cellStyle name="style0 7" xfId="858"/>
    <cellStyle name="style0 8" xfId="859"/>
    <cellStyle name="style0 9" xfId="860"/>
    <cellStyle name="td" xfId="861"/>
    <cellStyle name="td 2" xfId="862"/>
    <cellStyle name="td 3" xfId="863"/>
    <cellStyle name="td 4" xfId="864"/>
    <cellStyle name="td 5" xfId="865"/>
    <cellStyle name="td 6" xfId="866"/>
    <cellStyle name="td 7" xfId="867"/>
    <cellStyle name="td 8" xfId="868"/>
    <cellStyle name="td 9" xfId="869"/>
    <cellStyle name="tr" xfId="870"/>
    <cellStyle name="xl21" xfId="871"/>
    <cellStyle name="xl21 2" xfId="872"/>
    <cellStyle name="xl21 3" xfId="873"/>
    <cellStyle name="xl21 4" xfId="874"/>
    <cellStyle name="xl21 5" xfId="875"/>
    <cellStyle name="xl21 6" xfId="876"/>
    <cellStyle name="xl21 7" xfId="877"/>
    <cellStyle name="xl21 8" xfId="878"/>
    <cellStyle name="xl21 9" xfId="879"/>
    <cellStyle name="xl22" xfId="880"/>
    <cellStyle name="xl22 2" xfId="881"/>
    <cellStyle name="xl22 3" xfId="882"/>
    <cellStyle name="xl22 4" xfId="883"/>
    <cellStyle name="xl22 5" xfId="884"/>
    <cellStyle name="xl22 6" xfId="885"/>
    <cellStyle name="xl22 7" xfId="886"/>
    <cellStyle name="xl22 8" xfId="887"/>
    <cellStyle name="xl22 9" xfId="888"/>
    <cellStyle name="xl23" xfId="889"/>
    <cellStyle name="xl23 2" xfId="890"/>
    <cellStyle name="xl23 3" xfId="891"/>
    <cellStyle name="xl23 4" xfId="892"/>
    <cellStyle name="xl23 5" xfId="893"/>
    <cellStyle name="xl23 6" xfId="894"/>
    <cellStyle name="xl23 7" xfId="895"/>
    <cellStyle name="xl23 8" xfId="896"/>
    <cellStyle name="xl23 9" xfId="897"/>
    <cellStyle name="xl24" xfId="898"/>
    <cellStyle name="xl24 2" xfId="899"/>
    <cellStyle name="xl24 3" xfId="900"/>
    <cellStyle name="xl24 4" xfId="901"/>
    <cellStyle name="xl24 5" xfId="902"/>
    <cellStyle name="xl24 6" xfId="903"/>
    <cellStyle name="xl24 7" xfId="904"/>
    <cellStyle name="xl24 8" xfId="905"/>
    <cellStyle name="xl24 9" xfId="906"/>
    <cellStyle name="xl25" xfId="907"/>
    <cellStyle name="xl25 2" xfId="908"/>
    <cellStyle name="xl25 3" xfId="909"/>
    <cellStyle name="xl25 4" xfId="910"/>
    <cellStyle name="xl25 5" xfId="911"/>
    <cellStyle name="xl25 6" xfId="912"/>
    <cellStyle name="xl25 7" xfId="913"/>
    <cellStyle name="xl25 8" xfId="914"/>
    <cellStyle name="xl25 9" xfId="915"/>
    <cellStyle name="xl26" xfId="916"/>
    <cellStyle name="xl26 2" xfId="917"/>
    <cellStyle name="xl26 3" xfId="918"/>
    <cellStyle name="xl26 4" xfId="919"/>
    <cellStyle name="xl26 5" xfId="920"/>
    <cellStyle name="xl26 6" xfId="921"/>
    <cellStyle name="xl26 7" xfId="922"/>
    <cellStyle name="xl26 8" xfId="923"/>
    <cellStyle name="xl26 9" xfId="924"/>
    <cellStyle name="xl27" xfId="925"/>
    <cellStyle name="xl27 2" xfId="926"/>
    <cellStyle name="xl27 3" xfId="927"/>
    <cellStyle name="xl27 4" xfId="928"/>
    <cellStyle name="xl27 5" xfId="929"/>
    <cellStyle name="xl27 6" xfId="930"/>
    <cellStyle name="xl27 7" xfId="931"/>
    <cellStyle name="xl27 8" xfId="932"/>
    <cellStyle name="xl27 9" xfId="933"/>
    <cellStyle name="xl28" xfId="934"/>
    <cellStyle name="xl28 2" xfId="935"/>
    <cellStyle name="xl28 3" xfId="936"/>
    <cellStyle name="xl28 4" xfId="937"/>
    <cellStyle name="xl28 5" xfId="938"/>
    <cellStyle name="xl28 6" xfId="939"/>
    <cellStyle name="xl28 7" xfId="940"/>
    <cellStyle name="xl28 8" xfId="941"/>
    <cellStyle name="xl28 9" xfId="942"/>
    <cellStyle name="xl29" xfId="943"/>
    <cellStyle name="xl29 10" xfId="944"/>
    <cellStyle name="xl29 11" xfId="945"/>
    <cellStyle name="xl29 12" xfId="946"/>
    <cellStyle name="xl29 13" xfId="947"/>
    <cellStyle name="xl29 2" xfId="948"/>
    <cellStyle name="xl29 2 2" xfId="949"/>
    <cellStyle name="xl29 2 3" xfId="950"/>
    <cellStyle name="xl29 2 4" xfId="951"/>
    <cellStyle name="xl29 2 5" xfId="952"/>
    <cellStyle name="xl29 2 6" xfId="953"/>
    <cellStyle name="xl29 2 7" xfId="954"/>
    <cellStyle name="xl29 2 8" xfId="955"/>
    <cellStyle name="xl29 2 9" xfId="956"/>
    <cellStyle name="xl29 3" xfId="957"/>
    <cellStyle name="xl29 3 2" xfId="958"/>
    <cellStyle name="xl29 3 3" xfId="959"/>
    <cellStyle name="xl29 3 4" xfId="960"/>
    <cellStyle name="xl29 3 5" xfId="961"/>
    <cellStyle name="xl29 3 6" xfId="962"/>
    <cellStyle name="xl29 3 7" xfId="963"/>
    <cellStyle name="xl29 3 8" xfId="964"/>
    <cellStyle name="xl29 3 9" xfId="965"/>
    <cellStyle name="xl29 4" xfId="966"/>
    <cellStyle name="xl29 5" xfId="967"/>
    <cellStyle name="xl29 6" xfId="968"/>
    <cellStyle name="xl29 7" xfId="969"/>
    <cellStyle name="xl29 8" xfId="970"/>
    <cellStyle name="xl29 9" xfId="971"/>
    <cellStyle name="xl30" xfId="972"/>
    <cellStyle name="xl30 2" xfId="973"/>
    <cellStyle name="xl30 3" xfId="974"/>
    <cellStyle name="xl30 4" xfId="975"/>
    <cellStyle name="xl30 5" xfId="976"/>
    <cellStyle name="xl30 6" xfId="977"/>
    <cellStyle name="xl30 7" xfId="978"/>
    <cellStyle name="xl30 8" xfId="979"/>
    <cellStyle name="xl30 9" xfId="980"/>
    <cellStyle name="xl31" xfId="981"/>
    <cellStyle name="xl31 2" xfId="982"/>
    <cellStyle name="xl31 3" xfId="983"/>
    <cellStyle name="xl31 4" xfId="984"/>
    <cellStyle name="xl31 5" xfId="985"/>
    <cellStyle name="xl31 6" xfId="986"/>
    <cellStyle name="xl31 7" xfId="987"/>
    <cellStyle name="xl31 8" xfId="988"/>
    <cellStyle name="xl31 9" xfId="989"/>
    <cellStyle name="xl32" xfId="990"/>
    <cellStyle name="xl32 2" xfId="991"/>
    <cellStyle name="xl32 3" xfId="992"/>
    <cellStyle name="xl32 4" xfId="993"/>
    <cellStyle name="xl32 5" xfId="994"/>
    <cellStyle name="xl32 6" xfId="995"/>
    <cellStyle name="xl32 7" xfId="996"/>
    <cellStyle name="xl32 8" xfId="997"/>
    <cellStyle name="xl32 9" xfId="998"/>
    <cellStyle name="xl33" xfId="999"/>
    <cellStyle name="xl33 2" xfId="1000"/>
    <cellStyle name="xl33 3" xfId="1001"/>
    <cellStyle name="xl33 4" xfId="1002"/>
    <cellStyle name="xl33 5" xfId="1003"/>
    <cellStyle name="xl33 6" xfId="1004"/>
    <cellStyle name="xl33 7" xfId="1005"/>
    <cellStyle name="xl33 8" xfId="1006"/>
    <cellStyle name="xl33 9" xfId="1007"/>
    <cellStyle name="xl34" xfId="1008"/>
    <cellStyle name="xl34 2" xfId="1009"/>
    <cellStyle name="xl34 3" xfId="1010"/>
    <cellStyle name="xl34 4" xfId="1011"/>
    <cellStyle name="xl34 5" xfId="1012"/>
    <cellStyle name="xl34 6" xfId="1013"/>
    <cellStyle name="xl34 7" xfId="1014"/>
    <cellStyle name="xl34 8" xfId="1015"/>
    <cellStyle name="xl34 9" xfId="1016"/>
    <cellStyle name="xl35" xfId="1017"/>
    <cellStyle name="xl35 2" xfId="1018"/>
    <cellStyle name="xl35 3" xfId="1019"/>
    <cellStyle name="xl35 4" xfId="1020"/>
    <cellStyle name="xl35 5" xfId="1021"/>
    <cellStyle name="xl35 6" xfId="1022"/>
    <cellStyle name="xl35 7" xfId="1023"/>
    <cellStyle name="xl35 8" xfId="1024"/>
    <cellStyle name="xl35 9" xfId="1025"/>
    <cellStyle name="xl36" xfId="1026"/>
    <cellStyle name="xl36 2" xfId="1027"/>
    <cellStyle name="xl36 3" xfId="1028"/>
    <cellStyle name="xl36 4" xfId="1029"/>
    <cellStyle name="xl36 5" xfId="1030"/>
    <cellStyle name="xl36 6" xfId="1031"/>
    <cellStyle name="xl36 7" xfId="1032"/>
    <cellStyle name="xl36 8" xfId="1033"/>
    <cellStyle name="xl36 9" xfId="1034"/>
    <cellStyle name="xl37" xfId="1035"/>
    <cellStyle name="xl37 2" xfId="1036"/>
    <cellStyle name="xl37 3" xfId="1037"/>
    <cellStyle name="xl37 4" xfId="1038"/>
    <cellStyle name="xl37 5" xfId="1039"/>
    <cellStyle name="xl37 6" xfId="1040"/>
    <cellStyle name="xl37 7" xfId="1041"/>
    <cellStyle name="xl37 8" xfId="1042"/>
    <cellStyle name="xl37 9" xfId="1043"/>
    <cellStyle name="xl38" xfId="1044"/>
    <cellStyle name="xl38 2" xfId="1045"/>
    <cellStyle name="xl38 3" xfId="1046"/>
    <cellStyle name="xl38 4" xfId="1047"/>
    <cellStyle name="xl38 5" xfId="1048"/>
    <cellStyle name="xl38 6" xfId="1049"/>
    <cellStyle name="xl38 7" xfId="1050"/>
    <cellStyle name="xl38 8" xfId="1051"/>
    <cellStyle name="xl38 9" xfId="1052"/>
    <cellStyle name="xl39" xfId="1053"/>
    <cellStyle name="xl39 10" xfId="1054"/>
    <cellStyle name="xl39 11" xfId="1055"/>
    <cellStyle name="xl39 12" xfId="1056"/>
    <cellStyle name="xl39 13" xfId="1057"/>
    <cellStyle name="xl39 2" xfId="1058"/>
    <cellStyle name="xl39 2 10" xfId="1059"/>
    <cellStyle name="xl39 2 11" xfId="1060"/>
    <cellStyle name="xl39 2 12" xfId="1061"/>
    <cellStyle name="xl39 2 13" xfId="1062"/>
    <cellStyle name="xl39 2 2" xfId="1063"/>
    <cellStyle name="xl39 2 2 2" xfId="1064"/>
    <cellStyle name="xl39 2 2 3" xfId="1065"/>
    <cellStyle name="xl39 2 2 4" xfId="1066"/>
    <cellStyle name="xl39 2 2 5" xfId="1067"/>
    <cellStyle name="xl39 2 2 6" xfId="1068"/>
    <cellStyle name="xl39 2 2 7" xfId="1069"/>
    <cellStyle name="xl39 2 2 8" xfId="1070"/>
    <cellStyle name="xl39 2 2 9" xfId="1071"/>
    <cellStyle name="xl39 2 3" xfId="1072"/>
    <cellStyle name="xl39 2 4" xfId="1073"/>
    <cellStyle name="xl39 2 5" xfId="1074"/>
    <cellStyle name="xl39 2 6" xfId="1075"/>
    <cellStyle name="xl39 2 7" xfId="1076"/>
    <cellStyle name="xl39 2 8" xfId="1077"/>
    <cellStyle name="xl39 2 9" xfId="1078"/>
    <cellStyle name="xl39 3" xfId="1079"/>
    <cellStyle name="xl39 3 10" xfId="1080"/>
    <cellStyle name="xl39 3 11" xfId="1081"/>
    <cellStyle name="xl39 3 12" xfId="1082"/>
    <cellStyle name="xl39 3 13" xfId="1083"/>
    <cellStyle name="xl39 3 2" xfId="1084"/>
    <cellStyle name="xl39 3 2 2" xfId="1085"/>
    <cellStyle name="xl39 3 2 3" xfId="1086"/>
    <cellStyle name="xl39 3 2 4" xfId="1087"/>
    <cellStyle name="xl39 3 2 5" xfId="1088"/>
    <cellStyle name="xl39 3 2 6" xfId="1089"/>
    <cellStyle name="xl39 3 2 7" xfId="1090"/>
    <cellStyle name="xl39 3 2 8" xfId="1091"/>
    <cellStyle name="xl39 3 2 9" xfId="1092"/>
    <cellStyle name="xl39 3 3" xfId="1093"/>
    <cellStyle name="xl39 3 4" xfId="1094"/>
    <cellStyle name="xl39 3 5" xfId="1095"/>
    <cellStyle name="xl39 3 6" xfId="1096"/>
    <cellStyle name="xl39 3 7" xfId="1097"/>
    <cellStyle name="xl39 3 8" xfId="1098"/>
    <cellStyle name="xl39 3 9" xfId="1099"/>
    <cellStyle name="xl39 4" xfId="1100"/>
    <cellStyle name="xl39 5" xfId="1101"/>
    <cellStyle name="xl39 6" xfId="1102"/>
    <cellStyle name="xl39 7" xfId="1103"/>
    <cellStyle name="xl39 8" xfId="1104"/>
    <cellStyle name="xl39 9" xfId="1105"/>
    <cellStyle name="xl40" xfId="1106"/>
    <cellStyle name="xl40 10" xfId="1107"/>
    <cellStyle name="xl40 2" xfId="1108"/>
    <cellStyle name="xl40 2 2" xfId="1109"/>
    <cellStyle name="xl40 2 3" xfId="1110"/>
    <cellStyle name="xl40 2 4" xfId="1111"/>
    <cellStyle name="xl40 2 5" xfId="1112"/>
    <cellStyle name="xl40 2 6" xfId="1113"/>
    <cellStyle name="xl40 2 7" xfId="1114"/>
    <cellStyle name="xl40 2 8" xfId="1115"/>
    <cellStyle name="xl40 2 9" xfId="1116"/>
    <cellStyle name="xl40 3" xfId="1117"/>
    <cellStyle name="xl40 4" xfId="1118"/>
    <cellStyle name="xl40 5" xfId="1119"/>
    <cellStyle name="xl40 6" xfId="1120"/>
    <cellStyle name="xl40 7" xfId="1121"/>
    <cellStyle name="xl40 8" xfId="1122"/>
    <cellStyle name="xl40 9" xfId="1123"/>
    <cellStyle name="xl41" xfId="1124"/>
    <cellStyle name="xl41 2" xfId="1125"/>
    <cellStyle name="xl41 3" xfId="1126"/>
    <cellStyle name="xl41 4" xfId="1127"/>
    <cellStyle name="xl41 5" xfId="1128"/>
    <cellStyle name="xl41 6" xfId="1129"/>
    <cellStyle name="xl41 7" xfId="1130"/>
    <cellStyle name="xl41 8" xfId="1131"/>
    <cellStyle name="xl41 9" xfId="1132"/>
    <cellStyle name="xl42" xfId="1133"/>
    <cellStyle name="xl43" xfId="1134"/>
    <cellStyle name="xl44" xfId="1135"/>
    <cellStyle name="xl45" xfId="1136"/>
    <cellStyle name="xl46" xfId="1137"/>
    <cellStyle name="xl60" xfId="1138"/>
    <cellStyle name="xl63" xfId="1139"/>
    <cellStyle name="Акцент1" xfId="1140"/>
    <cellStyle name="Акцент1 10" xfId="1141"/>
    <cellStyle name="Акцент1 10 2" xfId="1142"/>
    <cellStyle name="Акцент1 11" xfId="1143"/>
    <cellStyle name="Акцент1 12" xfId="1144"/>
    <cellStyle name="Акцент1 13" xfId="1145"/>
    <cellStyle name="Акцент1 14" xfId="1146"/>
    <cellStyle name="Акцент1 15" xfId="1147"/>
    <cellStyle name="Акцент1 16" xfId="1148"/>
    <cellStyle name="Акцент1 2" xfId="1149"/>
    <cellStyle name="Акцент1 2 2" xfId="1150"/>
    <cellStyle name="Акцент1 2 3" xfId="1151"/>
    <cellStyle name="Акцент1 2 4" xfId="1152"/>
    <cellStyle name="Акцент1 2 5" xfId="1153"/>
    <cellStyle name="Акцент1 2 6" xfId="1154"/>
    <cellStyle name="Акцент1 2 7" xfId="1155"/>
    <cellStyle name="Акцент1 2 8" xfId="1156"/>
    <cellStyle name="Акцент1 3" xfId="1157"/>
    <cellStyle name="Акцент1 3 2" xfId="1158"/>
    <cellStyle name="Акцент1 3 3" xfId="1159"/>
    <cellStyle name="Акцент1 3 4" xfId="1160"/>
    <cellStyle name="Акцент1 3 5" xfId="1161"/>
    <cellStyle name="Акцент1 3 6" xfId="1162"/>
    <cellStyle name="Акцент1 4" xfId="1163"/>
    <cellStyle name="Акцент1 4 2" xfId="1164"/>
    <cellStyle name="Акцент1 4 3" xfId="1165"/>
    <cellStyle name="Акцент1 4 4" xfId="1166"/>
    <cellStyle name="Акцент1 4 5" xfId="1167"/>
    <cellStyle name="Акцент1 4 6" xfId="1168"/>
    <cellStyle name="Акцент1 5" xfId="1169"/>
    <cellStyle name="Акцент1 5 2" xfId="1170"/>
    <cellStyle name="Акцент1 5 3" xfId="1171"/>
    <cellStyle name="Акцент1 5 4" xfId="1172"/>
    <cellStyle name="Акцент1 5 5" xfId="1173"/>
    <cellStyle name="Акцент1 5 6" xfId="1174"/>
    <cellStyle name="Акцент1 6" xfId="1175"/>
    <cellStyle name="Акцент1 6 2" xfId="1176"/>
    <cellStyle name="Акцент1 7" xfId="1177"/>
    <cellStyle name="Акцент1 7 2" xfId="1178"/>
    <cellStyle name="Акцент1 8" xfId="1179"/>
    <cellStyle name="Акцент1 8 2" xfId="1180"/>
    <cellStyle name="Акцент1 9" xfId="1181"/>
    <cellStyle name="Акцент1 9 2" xfId="1182"/>
    <cellStyle name="Акцент2" xfId="1183"/>
    <cellStyle name="Акцент2 10" xfId="1184"/>
    <cellStyle name="Акцент2 10 2" xfId="1185"/>
    <cellStyle name="Акцент2 11" xfId="1186"/>
    <cellStyle name="Акцент2 12" xfId="1187"/>
    <cellStyle name="Акцент2 13" xfId="1188"/>
    <cellStyle name="Акцент2 14" xfId="1189"/>
    <cellStyle name="Акцент2 15" xfId="1190"/>
    <cellStyle name="Акцент2 16" xfId="1191"/>
    <cellStyle name="Акцент2 2" xfId="1192"/>
    <cellStyle name="Акцент2 2 2" xfId="1193"/>
    <cellStyle name="Акцент2 2 3" xfId="1194"/>
    <cellStyle name="Акцент2 2 4" xfId="1195"/>
    <cellStyle name="Акцент2 2 5" xfId="1196"/>
    <cellStyle name="Акцент2 2 6" xfId="1197"/>
    <cellStyle name="Акцент2 2 7" xfId="1198"/>
    <cellStyle name="Акцент2 2 8" xfId="1199"/>
    <cellStyle name="Акцент2 3" xfId="1200"/>
    <cellStyle name="Акцент2 3 2" xfId="1201"/>
    <cellStyle name="Акцент2 3 3" xfId="1202"/>
    <cellStyle name="Акцент2 3 4" xfId="1203"/>
    <cellStyle name="Акцент2 3 5" xfId="1204"/>
    <cellStyle name="Акцент2 3 6" xfId="1205"/>
    <cellStyle name="Акцент2 4" xfId="1206"/>
    <cellStyle name="Акцент2 4 2" xfId="1207"/>
    <cellStyle name="Акцент2 4 3" xfId="1208"/>
    <cellStyle name="Акцент2 4 4" xfId="1209"/>
    <cellStyle name="Акцент2 4 5" xfId="1210"/>
    <cellStyle name="Акцент2 4 6" xfId="1211"/>
    <cellStyle name="Акцент2 5" xfId="1212"/>
    <cellStyle name="Акцент2 5 2" xfId="1213"/>
    <cellStyle name="Акцент2 5 3" xfId="1214"/>
    <cellStyle name="Акцент2 5 4" xfId="1215"/>
    <cellStyle name="Акцент2 5 5" xfId="1216"/>
    <cellStyle name="Акцент2 5 6" xfId="1217"/>
    <cellStyle name="Акцент2 6" xfId="1218"/>
    <cellStyle name="Акцент2 6 2" xfId="1219"/>
    <cellStyle name="Акцент2 7" xfId="1220"/>
    <cellStyle name="Акцент2 7 2" xfId="1221"/>
    <cellStyle name="Акцент2 8" xfId="1222"/>
    <cellStyle name="Акцент2 8 2" xfId="1223"/>
    <cellStyle name="Акцент2 9" xfId="1224"/>
    <cellStyle name="Акцент2 9 2" xfId="1225"/>
    <cellStyle name="Акцент3" xfId="1226"/>
    <cellStyle name="Акцент3 10" xfId="1227"/>
    <cellStyle name="Акцент3 10 2" xfId="1228"/>
    <cellStyle name="Акцент3 11" xfId="1229"/>
    <cellStyle name="Акцент3 12" xfId="1230"/>
    <cellStyle name="Акцент3 13" xfId="1231"/>
    <cellStyle name="Акцент3 14" xfId="1232"/>
    <cellStyle name="Акцент3 15" xfId="1233"/>
    <cellStyle name="Акцент3 16" xfId="1234"/>
    <cellStyle name="Акцент3 2" xfId="1235"/>
    <cellStyle name="Акцент3 2 2" xfId="1236"/>
    <cellStyle name="Акцент3 2 3" xfId="1237"/>
    <cellStyle name="Акцент3 2 4" xfId="1238"/>
    <cellStyle name="Акцент3 2 5" xfId="1239"/>
    <cellStyle name="Акцент3 2 6" xfId="1240"/>
    <cellStyle name="Акцент3 2 7" xfId="1241"/>
    <cellStyle name="Акцент3 2 8" xfId="1242"/>
    <cellStyle name="Акцент3 3" xfId="1243"/>
    <cellStyle name="Акцент3 3 2" xfId="1244"/>
    <cellStyle name="Акцент3 3 3" xfId="1245"/>
    <cellStyle name="Акцент3 3 4" xfId="1246"/>
    <cellStyle name="Акцент3 3 5" xfId="1247"/>
    <cellStyle name="Акцент3 3 6" xfId="1248"/>
    <cellStyle name="Акцент3 4" xfId="1249"/>
    <cellStyle name="Акцент3 4 2" xfId="1250"/>
    <cellStyle name="Акцент3 4 3" xfId="1251"/>
    <cellStyle name="Акцент3 4 4" xfId="1252"/>
    <cellStyle name="Акцент3 4 5" xfId="1253"/>
    <cellStyle name="Акцент3 4 6" xfId="1254"/>
    <cellStyle name="Акцент3 5" xfId="1255"/>
    <cellStyle name="Акцент3 5 2" xfId="1256"/>
    <cellStyle name="Акцент3 5 3" xfId="1257"/>
    <cellStyle name="Акцент3 5 4" xfId="1258"/>
    <cellStyle name="Акцент3 5 5" xfId="1259"/>
    <cellStyle name="Акцент3 5 6" xfId="1260"/>
    <cellStyle name="Акцент3 6" xfId="1261"/>
    <cellStyle name="Акцент3 6 2" xfId="1262"/>
    <cellStyle name="Акцент3 7" xfId="1263"/>
    <cellStyle name="Акцент3 7 2" xfId="1264"/>
    <cellStyle name="Акцент3 8" xfId="1265"/>
    <cellStyle name="Акцент3 8 2" xfId="1266"/>
    <cellStyle name="Акцент3 9" xfId="1267"/>
    <cellStyle name="Акцент3 9 2" xfId="1268"/>
    <cellStyle name="Акцент4" xfId="1269"/>
    <cellStyle name="Акцент4 10" xfId="1270"/>
    <cellStyle name="Акцент4 10 2" xfId="1271"/>
    <cellStyle name="Акцент4 11" xfId="1272"/>
    <cellStyle name="Акцент4 12" xfId="1273"/>
    <cellStyle name="Акцент4 13" xfId="1274"/>
    <cellStyle name="Акцент4 14" xfId="1275"/>
    <cellStyle name="Акцент4 15" xfId="1276"/>
    <cellStyle name="Акцент4 16" xfId="1277"/>
    <cellStyle name="Акцент4 2" xfId="1278"/>
    <cellStyle name="Акцент4 2 2" xfId="1279"/>
    <cellStyle name="Акцент4 2 3" xfId="1280"/>
    <cellStyle name="Акцент4 2 4" xfId="1281"/>
    <cellStyle name="Акцент4 2 5" xfId="1282"/>
    <cellStyle name="Акцент4 2 6" xfId="1283"/>
    <cellStyle name="Акцент4 2 7" xfId="1284"/>
    <cellStyle name="Акцент4 2 8" xfId="1285"/>
    <cellStyle name="Акцент4 3" xfId="1286"/>
    <cellStyle name="Акцент4 3 2" xfId="1287"/>
    <cellStyle name="Акцент4 3 3" xfId="1288"/>
    <cellStyle name="Акцент4 3 4" xfId="1289"/>
    <cellStyle name="Акцент4 3 5" xfId="1290"/>
    <cellStyle name="Акцент4 3 6" xfId="1291"/>
    <cellStyle name="Акцент4 4" xfId="1292"/>
    <cellStyle name="Акцент4 4 2" xfId="1293"/>
    <cellStyle name="Акцент4 4 3" xfId="1294"/>
    <cellStyle name="Акцент4 4 4" xfId="1295"/>
    <cellStyle name="Акцент4 4 5" xfId="1296"/>
    <cellStyle name="Акцент4 4 6" xfId="1297"/>
    <cellStyle name="Акцент4 5" xfId="1298"/>
    <cellStyle name="Акцент4 5 2" xfId="1299"/>
    <cellStyle name="Акцент4 5 3" xfId="1300"/>
    <cellStyle name="Акцент4 5 4" xfId="1301"/>
    <cellStyle name="Акцент4 5 5" xfId="1302"/>
    <cellStyle name="Акцент4 5 6" xfId="1303"/>
    <cellStyle name="Акцент4 6" xfId="1304"/>
    <cellStyle name="Акцент4 6 2" xfId="1305"/>
    <cellStyle name="Акцент4 7" xfId="1306"/>
    <cellStyle name="Акцент4 7 2" xfId="1307"/>
    <cellStyle name="Акцент4 8" xfId="1308"/>
    <cellStyle name="Акцент4 8 2" xfId="1309"/>
    <cellStyle name="Акцент4 9" xfId="1310"/>
    <cellStyle name="Акцент4 9 2" xfId="1311"/>
    <cellStyle name="Акцент5" xfId="1312"/>
    <cellStyle name="Акцент5 10" xfId="1313"/>
    <cellStyle name="Акцент5 10 2" xfId="1314"/>
    <cellStyle name="Акцент5 11" xfId="1315"/>
    <cellStyle name="Акцент5 12" xfId="1316"/>
    <cellStyle name="Акцент5 13" xfId="1317"/>
    <cellStyle name="Акцент5 14" xfId="1318"/>
    <cellStyle name="Акцент5 15" xfId="1319"/>
    <cellStyle name="Акцент5 16" xfId="1320"/>
    <cellStyle name="Акцент5 2" xfId="1321"/>
    <cellStyle name="Акцент5 2 2" xfId="1322"/>
    <cellStyle name="Акцент5 2 3" xfId="1323"/>
    <cellStyle name="Акцент5 2 4" xfId="1324"/>
    <cellStyle name="Акцент5 2 5" xfId="1325"/>
    <cellStyle name="Акцент5 2 6" xfId="1326"/>
    <cellStyle name="Акцент5 2 7" xfId="1327"/>
    <cellStyle name="Акцент5 2 8" xfId="1328"/>
    <cellStyle name="Акцент5 3" xfId="1329"/>
    <cellStyle name="Акцент5 3 2" xfId="1330"/>
    <cellStyle name="Акцент5 3 3" xfId="1331"/>
    <cellStyle name="Акцент5 3 4" xfId="1332"/>
    <cellStyle name="Акцент5 3 5" xfId="1333"/>
    <cellStyle name="Акцент5 3 6" xfId="1334"/>
    <cellStyle name="Акцент5 4" xfId="1335"/>
    <cellStyle name="Акцент5 4 2" xfId="1336"/>
    <cellStyle name="Акцент5 4 3" xfId="1337"/>
    <cellStyle name="Акцент5 4 4" xfId="1338"/>
    <cellStyle name="Акцент5 4 5" xfId="1339"/>
    <cellStyle name="Акцент5 4 6" xfId="1340"/>
    <cellStyle name="Акцент5 5" xfId="1341"/>
    <cellStyle name="Акцент5 5 2" xfId="1342"/>
    <cellStyle name="Акцент5 5 3" xfId="1343"/>
    <cellStyle name="Акцент5 5 4" xfId="1344"/>
    <cellStyle name="Акцент5 5 5" xfId="1345"/>
    <cellStyle name="Акцент5 5 6" xfId="1346"/>
    <cellStyle name="Акцент5 6" xfId="1347"/>
    <cellStyle name="Акцент5 6 2" xfId="1348"/>
    <cellStyle name="Акцент5 7" xfId="1349"/>
    <cellStyle name="Акцент5 7 2" xfId="1350"/>
    <cellStyle name="Акцент5 8" xfId="1351"/>
    <cellStyle name="Акцент5 8 2" xfId="1352"/>
    <cellStyle name="Акцент5 9" xfId="1353"/>
    <cellStyle name="Акцент5 9 2" xfId="1354"/>
    <cellStyle name="Акцент6" xfId="1355"/>
    <cellStyle name="Акцент6 10" xfId="1356"/>
    <cellStyle name="Акцент6 10 2" xfId="1357"/>
    <cellStyle name="Акцент6 11" xfId="1358"/>
    <cellStyle name="Акцент6 12" xfId="1359"/>
    <cellStyle name="Акцент6 13" xfId="1360"/>
    <cellStyle name="Акцент6 14" xfId="1361"/>
    <cellStyle name="Акцент6 15" xfId="1362"/>
    <cellStyle name="Акцент6 16" xfId="1363"/>
    <cellStyle name="Акцент6 2" xfId="1364"/>
    <cellStyle name="Акцент6 2 2" xfId="1365"/>
    <cellStyle name="Акцент6 2 3" xfId="1366"/>
    <cellStyle name="Акцент6 2 4" xfId="1367"/>
    <cellStyle name="Акцент6 2 5" xfId="1368"/>
    <cellStyle name="Акцент6 2 6" xfId="1369"/>
    <cellStyle name="Акцент6 2 7" xfId="1370"/>
    <cellStyle name="Акцент6 2 8" xfId="1371"/>
    <cellStyle name="Акцент6 3" xfId="1372"/>
    <cellStyle name="Акцент6 3 2" xfId="1373"/>
    <cellStyle name="Акцент6 3 3" xfId="1374"/>
    <cellStyle name="Акцент6 3 4" xfId="1375"/>
    <cellStyle name="Акцент6 3 5" xfId="1376"/>
    <cellStyle name="Акцент6 3 6" xfId="1377"/>
    <cellStyle name="Акцент6 4" xfId="1378"/>
    <cellStyle name="Акцент6 4 2" xfId="1379"/>
    <cellStyle name="Акцент6 4 3" xfId="1380"/>
    <cellStyle name="Акцент6 4 4" xfId="1381"/>
    <cellStyle name="Акцент6 4 5" xfId="1382"/>
    <cellStyle name="Акцент6 4 6" xfId="1383"/>
    <cellStyle name="Акцент6 5" xfId="1384"/>
    <cellStyle name="Акцент6 5 2" xfId="1385"/>
    <cellStyle name="Акцент6 5 3" xfId="1386"/>
    <cellStyle name="Акцент6 5 4" xfId="1387"/>
    <cellStyle name="Акцент6 5 5" xfId="1388"/>
    <cellStyle name="Акцент6 5 6" xfId="1389"/>
    <cellStyle name="Акцент6 6" xfId="1390"/>
    <cellStyle name="Акцент6 6 2" xfId="1391"/>
    <cellStyle name="Акцент6 7" xfId="1392"/>
    <cellStyle name="Акцент6 7 2" xfId="1393"/>
    <cellStyle name="Акцент6 8" xfId="1394"/>
    <cellStyle name="Акцент6 8 2" xfId="1395"/>
    <cellStyle name="Акцент6 9" xfId="1396"/>
    <cellStyle name="Акцент6 9 2" xfId="1397"/>
    <cellStyle name="Ввод " xfId="1398"/>
    <cellStyle name="Ввод  10" xfId="1399"/>
    <cellStyle name="Ввод  10 2" xfId="1400"/>
    <cellStyle name="Ввод  11" xfId="1401"/>
    <cellStyle name="Ввод  12" xfId="1402"/>
    <cellStyle name="Ввод  13" xfId="1403"/>
    <cellStyle name="Ввод  14" xfId="1404"/>
    <cellStyle name="Ввод  15" xfId="1405"/>
    <cellStyle name="Ввод  16" xfId="1406"/>
    <cellStyle name="Ввод  2" xfId="1407"/>
    <cellStyle name="Ввод  2 2" xfId="1408"/>
    <cellStyle name="Ввод  2 3" xfId="1409"/>
    <cellStyle name="Ввод  2 4" xfId="1410"/>
    <cellStyle name="Ввод  2 5" xfId="1411"/>
    <cellStyle name="Ввод  2 6" xfId="1412"/>
    <cellStyle name="Ввод  2 7" xfId="1413"/>
    <cellStyle name="Ввод  2 8" xfId="1414"/>
    <cellStyle name="Ввод  3" xfId="1415"/>
    <cellStyle name="Ввод  3 2" xfId="1416"/>
    <cellStyle name="Ввод  3 3" xfId="1417"/>
    <cellStyle name="Ввод  3 4" xfId="1418"/>
    <cellStyle name="Ввод  3 5" xfId="1419"/>
    <cellStyle name="Ввод  3 6" xfId="1420"/>
    <cellStyle name="Ввод  4" xfId="1421"/>
    <cellStyle name="Ввод  4 2" xfId="1422"/>
    <cellStyle name="Ввод  4 3" xfId="1423"/>
    <cellStyle name="Ввод  4 4" xfId="1424"/>
    <cellStyle name="Ввод  4 5" xfId="1425"/>
    <cellStyle name="Ввод  4 6" xfId="1426"/>
    <cellStyle name="Ввод  5" xfId="1427"/>
    <cellStyle name="Ввод  5 2" xfId="1428"/>
    <cellStyle name="Ввод  5 3" xfId="1429"/>
    <cellStyle name="Ввод  5 4" xfId="1430"/>
    <cellStyle name="Ввод  5 5" xfId="1431"/>
    <cellStyle name="Ввод  5 6" xfId="1432"/>
    <cellStyle name="Ввод  6" xfId="1433"/>
    <cellStyle name="Ввод  6 2" xfId="1434"/>
    <cellStyle name="Ввод  7" xfId="1435"/>
    <cellStyle name="Ввод  7 2" xfId="1436"/>
    <cellStyle name="Ввод  8" xfId="1437"/>
    <cellStyle name="Ввод  8 2" xfId="1438"/>
    <cellStyle name="Ввод  9" xfId="1439"/>
    <cellStyle name="Ввод  9 2" xfId="1440"/>
    <cellStyle name="Вывод" xfId="1441"/>
    <cellStyle name="Вывод 10" xfId="1442"/>
    <cellStyle name="Вывод 10 2" xfId="1443"/>
    <cellStyle name="Вывод 11" xfId="1444"/>
    <cellStyle name="Вывод 12" xfId="1445"/>
    <cellStyle name="Вывод 13" xfId="1446"/>
    <cellStyle name="Вывод 14" xfId="1447"/>
    <cellStyle name="Вывод 15" xfId="1448"/>
    <cellStyle name="Вывод 16" xfId="1449"/>
    <cellStyle name="Вывод 2" xfId="1450"/>
    <cellStyle name="Вывод 2 2" xfId="1451"/>
    <cellStyle name="Вывод 2 3" xfId="1452"/>
    <cellStyle name="Вывод 2 4" xfId="1453"/>
    <cellStyle name="Вывод 2 5" xfId="1454"/>
    <cellStyle name="Вывод 2 6" xfId="1455"/>
    <cellStyle name="Вывод 2 7" xfId="1456"/>
    <cellStyle name="Вывод 2 8" xfId="1457"/>
    <cellStyle name="Вывод 3" xfId="1458"/>
    <cellStyle name="Вывод 3 2" xfId="1459"/>
    <cellStyle name="Вывод 3 3" xfId="1460"/>
    <cellStyle name="Вывод 3 4" xfId="1461"/>
    <cellStyle name="Вывод 3 5" xfId="1462"/>
    <cellStyle name="Вывод 3 6" xfId="1463"/>
    <cellStyle name="Вывод 4" xfId="1464"/>
    <cellStyle name="Вывод 4 2" xfId="1465"/>
    <cellStyle name="Вывод 4 3" xfId="1466"/>
    <cellStyle name="Вывод 4 4" xfId="1467"/>
    <cellStyle name="Вывод 4 5" xfId="1468"/>
    <cellStyle name="Вывод 4 6" xfId="1469"/>
    <cellStyle name="Вывод 5" xfId="1470"/>
    <cellStyle name="Вывод 5 2" xfId="1471"/>
    <cellStyle name="Вывод 5 3" xfId="1472"/>
    <cellStyle name="Вывод 5 4" xfId="1473"/>
    <cellStyle name="Вывод 5 5" xfId="1474"/>
    <cellStyle name="Вывод 5 6" xfId="1475"/>
    <cellStyle name="Вывод 6" xfId="1476"/>
    <cellStyle name="Вывод 6 2" xfId="1477"/>
    <cellStyle name="Вывод 7" xfId="1478"/>
    <cellStyle name="Вывод 7 2" xfId="1479"/>
    <cellStyle name="Вывод 8" xfId="1480"/>
    <cellStyle name="Вывод 8 2" xfId="1481"/>
    <cellStyle name="Вывод 9" xfId="1482"/>
    <cellStyle name="Вывод 9 2" xfId="1483"/>
    <cellStyle name="Вычисление" xfId="1484"/>
    <cellStyle name="Вычисление 10" xfId="1485"/>
    <cellStyle name="Вычисление 10 2" xfId="1486"/>
    <cellStyle name="Вычисление 11" xfId="1487"/>
    <cellStyle name="Вычисление 12" xfId="1488"/>
    <cellStyle name="Вычисление 13" xfId="1489"/>
    <cellStyle name="Вычисление 14" xfId="1490"/>
    <cellStyle name="Вычисление 15" xfId="1491"/>
    <cellStyle name="Вычисление 16" xfId="1492"/>
    <cellStyle name="Вычисление 2" xfId="1493"/>
    <cellStyle name="Вычисление 2 2" xfId="1494"/>
    <cellStyle name="Вычисление 2 3" xfId="1495"/>
    <cellStyle name="Вычисление 2 4" xfId="1496"/>
    <cellStyle name="Вычисление 2 5" xfId="1497"/>
    <cellStyle name="Вычисление 2 6" xfId="1498"/>
    <cellStyle name="Вычисление 2 7" xfId="1499"/>
    <cellStyle name="Вычисление 2 8" xfId="1500"/>
    <cellStyle name="Вычисление 3" xfId="1501"/>
    <cellStyle name="Вычисление 3 2" xfId="1502"/>
    <cellStyle name="Вычисление 3 3" xfId="1503"/>
    <cellStyle name="Вычисление 3 4" xfId="1504"/>
    <cellStyle name="Вычисление 3 5" xfId="1505"/>
    <cellStyle name="Вычисление 3 6" xfId="1506"/>
    <cellStyle name="Вычисление 4" xfId="1507"/>
    <cellStyle name="Вычисление 4 2" xfId="1508"/>
    <cellStyle name="Вычисление 4 3" xfId="1509"/>
    <cellStyle name="Вычисление 4 4" xfId="1510"/>
    <cellStyle name="Вычисление 4 5" xfId="1511"/>
    <cellStyle name="Вычисление 4 6" xfId="1512"/>
    <cellStyle name="Вычисление 5" xfId="1513"/>
    <cellStyle name="Вычисление 5 2" xfId="1514"/>
    <cellStyle name="Вычисление 5 3" xfId="1515"/>
    <cellStyle name="Вычисление 5 4" xfId="1516"/>
    <cellStyle name="Вычисление 5 5" xfId="1517"/>
    <cellStyle name="Вычисление 5 6" xfId="1518"/>
    <cellStyle name="Вычисление 6" xfId="1519"/>
    <cellStyle name="Вычисление 6 2" xfId="1520"/>
    <cellStyle name="Вычисление 7" xfId="1521"/>
    <cellStyle name="Вычисление 7 2" xfId="1522"/>
    <cellStyle name="Вычисление 8" xfId="1523"/>
    <cellStyle name="Вычисление 8 2" xfId="1524"/>
    <cellStyle name="Вычисление 9" xfId="1525"/>
    <cellStyle name="Вычисление 9 2" xfId="1526"/>
    <cellStyle name="Hyperlink" xfId="1527"/>
    <cellStyle name="Currency" xfId="1528"/>
    <cellStyle name="Currency [0]" xfId="1529"/>
    <cellStyle name="Денежный [0] 2" xfId="1530"/>
    <cellStyle name="Заголовок 1" xfId="1531"/>
    <cellStyle name="Заголовок 1 10" xfId="1532"/>
    <cellStyle name="Заголовок 1 10 2" xfId="1533"/>
    <cellStyle name="Заголовок 1 11" xfId="1534"/>
    <cellStyle name="Заголовок 1 12" xfId="1535"/>
    <cellStyle name="Заголовок 1 13" xfId="1536"/>
    <cellStyle name="Заголовок 1 14" xfId="1537"/>
    <cellStyle name="Заголовок 1 15" xfId="1538"/>
    <cellStyle name="Заголовок 1 16" xfId="1539"/>
    <cellStyle name="Заголовок 1 2" xfId="1540"/>
    <cellStyle name="Заголовок 1 2 2" xfId="1541"/>
    <cellStyle name="Заголовок 1 2 3" xfId="1542"/>
    <cellStyle name="Заголовок 1 2 4" xfId="1543"/>
    <cellStyle name="Заголовок 1 2 5" xfId="1544"/>
    <cellStyle name="Заголовок 1 2 6" xfId="1545"/>
    <cellStyle name="Заголовок 1 2 7" xfId="1546"/>
    <cellStyle name="Заголовок 1 2 8" xfId="1547"/>
    <cellStyle name="Заголовок 1 3" xfId="1548"/>
    <cellStyle name="Заголовок 1 3 2" xfId="1549"/>
    <cellStyle name="Заголовок 1 3 3" xfId="1550"/>
    <cellStyle name="Заголовок 1 3 4" xfId="1551"/>
    <cellStyle name="Заголовок 1 3 5" xfId="1552"/>
    <cellStyle name="Заголовок 1 3 6" xfId="1553"/>
    <cellStyle name="Заголовок 1 4" xfId="1554"/>
    <cellStyle name="Заголовок 1 4 2" xfId="1555"/>
    <cellStyle name="Заголовок 1 4 3" xfId="1556"/>
    <cellStyle name="Заголовок 1 4 4" xfId="1557"/>
    <cellStyle name="Заголовок 1 4 5" xfId="1558"/>
    <cellStyle name="Заголовок 1 4 6" xfId="1559"/>
    <cellStyle name="Заголовок 1 5" xfId="1560"/>
    <cellStyle name="Заголовок 1 5 2" xfId="1561"/>
    <cellStyle name="Заголовок 1 5 3" xfId="1562"/>
    <cellStyle name="Заголовок 1 5 4" xfId="1563"/>
    <cellStyle name="Заголовок 1 5 5" xfId="1564"/>
    <cellStyle name="Заголовок 1 5 6" xfId="1565"/>
    <cellStyle name="Заголовок 1 6" xfId="1566"/>
    <cellStyle name="Заголовок 1 6 2" xfId="1567"/>
    <cellStyle name="Заголовок 1 7" xfId="1568"/>
    <cellStyle name="Заголовок 1 7 2" xfId="1569"/>
    <cellStyle name="Заголовок 1 8" xfId="1570"/>
    <cellStyle name="Заголовок 1 8 2" xfId="1571"/>
    <cellStyle name="Заголовок 1 9" xfId="1572"/>
    <cellStyle name="Заголовок 1 9 2" xfId="1573"/>
    <cellStyle name="Заголовок 2" xfId="1574"/>
    <cellStyle name="Заголовок 2 10" xfId="1575"/>
    <cellStyle name="Заголовок 2 10 2" xfId="1576"/>
    <cellStyle name="Заголовок 2 11" xfId="1577"/>
    <cellStyle name="Заголовок 2 12" xfId="1578"/>
    <cellStyle name="Заголовок 2 13" xfId="1579"/>
    <cellStyle name="Заголовок 2 14" xfId="1580"/>
    <cellStyle name="Заголовок 2 15" xfId="1581"/>
    <cellStyle name="Заголовок 2 16" xfId="1582"/>
    <cellStyle name="Заголовок 2 2" xfId="1583"/>
    <cellStyle name="Заголовок 2 2 2" xfId="1584"/>
    <cellStyle name="Заголовок 2 2 3" xfId="1585"/>
    <cellStyle name="Заголовок 2 2 4" xfId="1586"/>
    <cellStyle name="Заголовок 2 2 5" xfId="1587"/>
    <cellStyle name="Заголовок 2 2 6" xfId="1588"/>
    <cellStyle name="Заголовок 2 2 7" xfId="1589"/>
    <cellStyle name="Заголовок 2 2 8" xfId="1590"/>
    <cellStyle name="Заголовок 2 3" xfId="1591"/>
    <cellStyle name="Заголовок 2 3 2" xfId="1592"/>
    <cellStyle name="Заголовок 2 3 3" xfId="1593"/>
    <cellStyle name="Заголовок 2 3 4" xfId="1594"/>
    <cellStyle name="Заголовок 2 3 5" xfId="1595"/>
    <cellStyle name="Заголовок 2 3 6" xfId="1596"/>
    <cellStyle name="Заголовок 2 4" xfId="1597"/>
    <cellStyle name="Заголовок 2 4 2" xfId="1598"/>
    <cellStyle name="Заголовок 2 4 3" xfId="1599"/>
    <cellStyle name="Заголовок 2 4 4" xfId="1600"/>
    <cellStyle name="Заголовок 2 4 5" xfId="1601"/>
    <cellStyle name="Заголовок 2 4 6" xfId="1602"/>
    <cellStyle name="Заголовок 2 5" xfId="1603"/>
    <cellStyle name="Заголовок 2 5 2" xfId="1604"/>
    <cellStyle name="Заголовок 2 5 3" xfId="1605"/>
    <cellStyle name="Заголовок 2 5 4" xfId="1606"/>
    <cellStyle name="Заголовок 2 5 5" xfId="1607"/>
    <cellStyle name="Заголовок 2 5 6" xfId="1608"/>
    <cellStyle name="Заголовок 2 6" xfId="1609"/>
    <cellStyle name="Заголовок 2 6 2" xfId="1610"/>
    <cellStyle name="Заголовок 2 7" xfId="1611"/>
    <cellStyle name="Заголовок 2 7 2" xfId="1612"/>
    <cellStyle name="Заголовок 2 8" xfId="1613"/>
    <cellStyle name="Заголовок 2 8 2" xfId="1614"/>
    <cellStyle name="Заголовок 2 9" xfId="1615"/>
    <cellStyle name="Заголовок 2 9 2" xfId="1616"/>
    <cellStyle name="Заголовок 3" xfId="1617"/>
    <cellStyle name="Заголовок 3 10" xfId="1618"/>
    <cellStyle name="Заголовок 3 10 2" xfId="1619"/>
    <cellStyle name="Заголовок 3 11" xfId="1620"/>
    <cellStyle name="Заголовок 3 12" xfId="1621"/>
    <cellStyle name="Заголовок 3 13" xfId="1622"/>
    <cellStyle name="Заголовок 3 14" xfId="1623"/>
    <cellStyle name="Заголовок 3 15" xfId="1624"/>
    <cellStyle name="Заголовок 3 16" xfId="1625"/>
    <cellStyle name="Заголовок 3 2" xfId="1626"/>
    <cellStyle name="Заголовок 3 2 2" xfId="1627"/>
    <cellStyle name="Заголовок 3 2 3" xfId="1628"/>
    <cellStyle name="Заголовок 3 2 4" xfId="1629"/>
    <cellStyle name="Заголовок 3 2 5" xfId="1630"/>
    <cellStyle name="Заголовок 3 2 6" xfId="1631"/>
    <cellStyle name="Заголовок 3 2 7" xfId="1632"/>
    <cellStyle name="Заголовок 3 2 8" xfId="1633"/>
    <cellStyle name="Заголовок 3 3" xfId="1634"/>
    <cellStyle name="Заголовок 3 3 2" xfId="1635"/>
    <cellStyle name="Заголовок 3 3 3" xfId="1636"/>
    <cellStyle name="Заголовок 3 3 4" xfId="1637"/>
    <cellStyle name="Заголовок 3 3 5" xfId="1638"/>
    <cellStyle name="Заголовок 3 3 6" xfId="1639"/>
    <cellStyle name="Заголовок 3 4" xfId="1640"/>
    <cellStyle name="Заголовок 3 4 2" xfId="1641"/>
    <cellStyle name="Заголовок 3 4 3" xfId="1642"/>
    <cellStyle name="Заголовок 3 4 4" xfId="1643"/>
    <cellStyle name="Заголовок 3 4 5" xfId="1644"/>
    <cellStyle name="Заголовок 3 4 6" xfId="1645"/>
    <cellStyle name="Заголовок 3 5" xfId="1646"/>
    <cellStyle name="Заголовок 3 5 2" xfId="1647"/>
    <cellStyle name="Заголовок 3 5 3" xfId="1648"/>
    <cellStyle name="Заголовок 3 5 4" xfId="1649"/>
    <cellStyle name="Заголовок 3 5 5" xfId="1650"/>
    <cellStyle name="Заголовок 3 5 6" xfId="1651"/>
    <cellStyle name="Заголовок 3 6" xfId="1652"/>
    <cellStyle name="Заголовок 3 6 2" xfId="1653"/>
    <cellStyle name="Заголовок 3 7" xfId="1654"/>
    <cellStyle name="Заголовок 3 7 2" xfId="1655"/>
    <cellStyle name="Заголовок 3 8" xfId="1656"/>
    <cellStyle name="Заголовок 3 8 2" xfId="1657"/>
    <cellStyle name="Заголовок 3 9" xfId="1658"/>
    <cellStyle name="Заголовок 3 9 2" xfId="1659"/>
    <cellStyle name="Заголовок 4" xfId="1660"/>
    <cellStyle name="Заголовок 4 10" xfId="1661"/>
    <cellStyle name="Заголовок 4 10 2" xfId="1662"/>
    <cellStyle name="Заголовок 4 11" xfId="1663"/>
    <cellStyle name="Заголовок 4 12" xfId="1664"/>
    <cellStyle name="Заголовок 4 13" xfId="1665"/>
    <cellStyle name="Заголовок 4 14" xfId="1666"/>
    <cellStyle name="Заголовок 4 15" xfId="1667"/>
    <cellStyle name="Заголовок 4 16" xfId="1668"/>
    <cellStyle name="Заголовок 4 2" xfId="1669"/>
    <cellStyle name="Заголовок 4 2 2" xfId="1670"/>
    <cellStyle name="Заголовок 4 2 3" xfId="1671"/>
    <cellStyle name="Заголовок 4 2 4" xfId="1672"/>
    <cellStyle name="Заголовок 4 2 5" xfId="1673"/>
    <cellStyle name="Заголовок 4 2 6" xfId="1674"/>
    <cellStyle name="Заголовок 4 2 7" xfId="1675"/>
    <cellStyle name="Заголовок 4 2 8" xfId="1676"/>
    <cellStyle name="Заголовок 4 3" xfId="1677"/>
    <cellStyle name="Заголовок 4 3 2" xfId="1678"/>
    <cellStyle name="Заголовок 4 3 3" xfId="1679"/>
    <cellStyle name="Заголовок 4 3 4" xfId="1680"/>
    <cellStyle name="Заголовок 4 3 5" xfId="1681"/>
    <cellStyle name="Заголовок 4 3 6" xfId="1682"/>
    <cellStyle name="Заголовок 4 4" xfId="1683"/>
    <cellStyle name="Заголовок 4 4 2" xfId="1684"/>
    <cellStyle name="Заголовок 4 4 3" xfId="1685"/>
    <cellStyle name="Заголовок 4 4 4" xfId="1686"/>
    <cellStyle name="Заголовок 4 4 5" xfId="1687"/>
    <cellStyle name="Заголовок 4 4 6" xfId="1688"/>
    <cellStyle name="Заголовок 4 5" xfId="1689"/>
    <cellStyle name="Заголовок 4 5 2" xfId="1690"/>
    <cellStyle name="Заголовок 4 5 3" xfId="1691"/>
    <cellStyle name="Заголовок 4 5 4" xfId="1692"/>
    <cellStyle name="Заголовок 4 5 5" xfId="1693"/>
    <cellStyle name="Заголовок 4 5 6" xfId="1694"/>
    <cellStyle name="Заголовок 4 6" xfId="1695"/>
    <cellStyle name="Заголовок 4 6 2" xfId="1696"/>
    <cellStyle name="Заголовок 4 7" xfId="1697"/>
    <cellStyle name="Заголовок 4 7 2" xfId="1698"/>
    <cellStyle name="Заголовок 4 8" xfId="1699"/>
    <cellStyle name="Заголовок 4 8 2" xfId="1700"/>
    <cellStyle name="Заголовок 4 9" xfId="1701"/>
    <cellStyle name="Заголовок 4 9 2" xfId="1702"/>
    <cellStyle name="Итог" xfId="1703"/>
    <cellStyle name="Итог 10" xfId="1704"/>
    <cellStyle name="Итог 10 2" xfId="1705"/>
    <cellStyle name="Итог 11" xfId="1706"/>
    <cellStyle name="Итог 12" xfId="1707"/>
    <cellStyle name="Итог 13" xfId="1708"/>
    <cellStyle name="Итог 14" xfId="1709"/>
    <cellStyle name="Итог 15" xfId="1710"/>
    <cellStyle name="Итог 16" xfId="1711"/>
    <cellStyle name="Итог 2" xfId="1712"/>
    <cellStyle name="Итог 2 2" xfId="1713"/>
    <cellStyle name="Итог 2 3" xfId="1714"/>
    <cellStyle name="Итог 2 4" xfId="1715"/>
    <cellStyle name="Итог 2 5" xfId="1716"/>
    <cellStyle name="Итог 2 6" xfId="1717"/>
    <cellStyle name="Итог 2 7" xfId="1718"/>
    <cellStyle name="Итог 2 8" xfId="1719"/>
    <cellStyle name="Итог 3" xfId="1720"/>
    <cellStyle name="Итог 3 2" xfId="1721"/>
    <cellStyle name="Итог 3 3" xfId="1722"/>
    <cellStyle name="Итог 3 4" xfId="1723"/>
    <cellStyle name="Итог 3 5" xfId="1724"/>
    <cellStyle name="Итог 3 6" xfId="1725"/>
    <cellStyle name="Итог 4" xfId="1726"/>
    <cellStyle name="Итог 4 2" xfId="1727"/>
    <cellStyle name="Итог 4 3" xfId="1728"/>
    <cellStyle name="Итог 4 4" xfId="1729"/>
    <cellStyle name="Итог 4 5" xfId="1730"/>
    <cellStyle name="Итог 4 6" xfId="1731"/>
    <cellStyle name="Итог 5" xfId="1732"/>
    <cellStyle name="Итог 5 2" xfId="1733"/>
    <cellStyle name="Итог 5 3" xfId="1734"/>
    <cellStyle name="Итог 5 4" xfId="1735"/>
    <cellStyle name="Итог 5 5" xfId="1736"/>
    <cellStyle name="Итог 5 6" xfId="1737"/>
    <cellStyle name="Итог 6" xfId="1738"/>
    <cellStyle name="Итог 6 2" xfId="1739"/>
    <cellStyle name="Итог 7" xfId="1740"/>
    <cellStyle name="Итог 7 2" xfId="1741"/>
    <cellStyle name="Итог 8" xfId="1742"/>
    <cellStyle name="Итог 8 2" xfId="1743"/>
    <cellStyle name="Итог 9" xfId="1744"/>
    <cellStyle name="Итог 9 2" xfId="1745"/>
    <cellStyle name="Контрольная ячейка" xfId="1746"/>
    <cellStyle name="Контрольная ячейка 10" xfId="1747"/>
    <cellStyle name="Контрольная ячейка 10 2" xfId="1748"/>
    <cellStyle name="Контрольная ячейка 11" xfId="1749"/>
    <cellStyle name="Контрольная ячейка 12" xfId="1750"/>
    <cellStyle name="Контрольная ячейка 13" xfId="1751"/>
    <cellStyle name="Контрольная ячейка 14" xfId="1752"/>
    <cellStyle name="Контрольная ячейка 15" xfId="1753"/>
    <cellStyle name="Контрольная ячейка 16" xfId="1754"/>
    <cellStyle name="Контрольная ячейка 2" xfId="1755"/>
    <cellStyle name="Контрольная ячейка 2 2" xfId="1756"/>
    <cellStyle name="Контрольная ячейка 2 3" xfId="1757"/>
    <cellStyle name="Контрольная ячейка 2 4" xfId="1758"/>
    <cellStyle name="Контрольная ячейка 2 5" xfId="1759"/>
    <cellStyle name="Контрольная ячейка 2 6" xfId="1760"/>
    <cellStyle name="Контрольная ячейка 2 7" xfId="1761"/>
    <cellStyle name="Контрольная ячейка 2 8" xfId="1762"/>
    <cellStyle name="Контрольная ячейка 3" xfId="1763"/>
    <cellStyle name="Контрольная ячейка 3 2" xfId="1764"/>
    <cellStyle name="Контрольная ячейка 3 3" xfId="1765"/>
    <cellStyle name="Контрольная ячейка 3 4" xfId="1766"/>
    <cellStyle name="Контрольная ячейка 3 5" xfId="1767"/>
    <cellStyle name="Контрольная ячейка 3 6" xfId="1768"/>
    <cellStyle name="Контрольная ячейка 4" xfId="1769"/>
    <cellStyle name="Контрольная ячейка 4 2" xfId="1770"/>
    <cellStyle name="Контрольная ячейка 4 3" xfId="1771"/>
    <cellStyle name="Контрольная ячейка 4 4" xfId="1772"/>
    <cellStyle name="Контрольная ячейка 4 5" xfId="1773"/>
    <cellStyle name="Контрольная ячейка 4 6" xfId="1774"/>
    <cellStyle name="Контрольная ячейка 5" xfId="1775"/>
    <cellStyle name="Контрольная ячейка 5 2" xfId="1776"/>
    <cellStyle name="Контрольная ячейка 5 3" xfId="1777"/>
    <cellStyle name="Контрольная ячейка 5 4" xfId="1778"/>
    <cellStyle name="Контрольная ячейка 5 5" xfId="1779"/>
    <cellStyle name="Контрольная ячейка 5 6" xfId="1780"/>
    <cellStyle name="Контрольная ячейка 6" xfId="1781"/>
    <cellStyle name="Контрольная ячейка 6 2" xfId="1782"/>
    <cellStyle name="Контрольная ячейка 7" xfId="1783"/>
    <cellStyle name="Контрольная ячейка 7 2" xfId="1784"/>
    <cellStyle name="Контрольная ячейка 8" xfId="1785"/>
    <cellStyle name="Контрольная ячейка 8 2" xfId="1786"/>
    <cellStyle name="Контрольная ячейка 9" xfId="1787"/>
    <cellStyle name="Контрольная ячейка 9 2" xfId="1788"/>
    <cellStyle name="Название" xfId="1789"/>
    <cellStyle name="Название 10" xfId="1790"/>
    <cellStyle name="Название 10 2" xfId="1791"/>
    <cellStyle name="Название 11" xfId="1792"/>
    <cellStyle name="Название 12" xfId="1793"/>
    <cellStyle name="Название 13" xfId="1794"/>
    <cellStyle name="Название 14" xfId="1795"/>
    <cellStyle name="Название 15" xfId="1796"/>
    <cellStyle name="Название 16" xfId="1797"/>
    <cellStyle name="Название 2" xfId="1798"/>
    <cellStyle name="Название 2 2" xfId="1799"/>
    <cellStyle name="Название 2 3" xfId="1800"/>
    <cellStyle name="Название 2 4" xfId="1801"/>
    <cellStyle name="Название 2 5" xfId="1802"/>
    <cellStyle name="Название 2 6" xfId="1803"/>
    <cellStyle name="Название 2 7" xfId="1804"/>
    <cellStyle name="Название 2 8" xfId="1805"/>
    <cellStyle name="Название 3" xfId="1806"/>
    <cellStyle name="Название 3 2" xfId="1807"/>
    <cellStyle name="Название 3 3" xfId="1808"/>
    <cellStyle name="Название 3 4" xfId="1809"/>
    <cellStyle name="Название 3 5" xfId="1810"/>
    <cellStyle name="Название 3 6" xfId="1811"/>
    <cellStyle name="Название 4" xfId="1812"/>
    <cellStyle name="Название 4 2" xfId="1813"/>
    <cellStyle name="Название 4 3" xfId="1814"/>
    <cellStyle name="Название 4 4" xfId="1815"/>
    <cellStyle name="Название 4 5" xfId="1816"/>
    <cellStyle name="Название 4 6" xfId="1817"/>
    <cellStyle name="Название 5" xfId="1818"/>
    <cellStyle name="Название 5 2" xfId="1819"/>
    <cellStyle name="Название 5 3" xfId="1820"/>
    <cellStyle name="Название 5 4" xfId="1821"/>
    <cellStyle name="Название 5 5" xfId="1822"/>
    <cellStyle name="Название 5 6" xfId="1823"/>
    <cellStyle name="Название 6" xfId="1824"/>
    <cellStyle name="Название 6 2" xfId="1825"/>
    <cellStyle name="Название 7" xfId="1826"/>
    <cellStyle name="Название 7 2" xfId="1827"/>
    <cellStyle name="Название 8" xfId="1828"/>
    <cellStyle name="Название 8 2" xfId="1829"/>
    <cellStyle name="Название 9" xfId="1830"/>
    <cellStyle name="Название 9 2" xfId="1831"/>
    <cellStyle name="Нейтральный" xfId="1832"/>
    <cellStyle name="Нейтральный 10" xfId="1833"/>
    <cellStyle name="Нейтральный 10 2" xfId="1834"/>
    <cellStyle name="Нейтральный 11" xfId="1835"/>
    <cellStyle name="Нейтральный 12" xfId="1836"/>
    <cellStyle name="Нейтральный 13" xfId="1837"/>
    <cellStyle name="Нейтральный 14" xfId="1838"/>
    <cellStyle name="Нейтральный 15" xfId="1839"/>
    <cellStyle name="Нейтральный 16" xfId="1840"/>
    <cellStyle name="Нейтральный 2" xfId="1841"/>
    <cellStyle name="Нейтральный 2 2" xfId="1842"/>
    <cellStyle name="Нейтральный 2 3" xfId="1843"/>
    <cellStyle name="Нейтральный 2 4" xfId="1844"/>
    <cellStyle name="Нейтральный 2 5" xfId="1845"/>
    <cellStyle name="Нейтральный 2 6" xfId="1846"/>
    <cellStyle name="Нейтральный 2 7" xfId="1847"/>
    <cellStyle name="Нейтральный 2 8" xfId="1848"/>
    <cellStyle name="Нейтральный 3" xfId="1849"/>
    <cellStyle name="Нейтральный 3 2" xfId="1850"/>
    <cellStyle name="Нейтральный 3 3" xfId="1851"/>
    <cellStyle name="Нейтральный 3 4" xfId="1852"/>
    <cellStyle name="Нейтральный 3 5" xfId="1853"/>
    <cellStyle name="Нейтральный 3 6" xfId="1854"/>
    <cellStyle name="Нейтральный 4" xfId="1855"/>
    <cellStyle name="Нейтральный 4 2" xfId="1856"/>
    <cellStyle name="Нейтральный 4 3" xfId="1857"/>
    <cellStyle name="Нейтральный 4 4" xfId="1858"/>
    <cellStyle name="Нейтральный 4 5" xfId="1859"/>
    <cellStyle name="Нейтральный 4 6" xfId="1860"/>
    <cellStyle name="Нейтральный 5" xfId="1861"/>
    <cellStyle name="Нейтральный 5 2" xfId="1862"/>
    <cellStyle name="Нейтральный 5 3" xfId="1863"/>
    <cellStyle name="Нейтральный 5 4" xfId="1864"/>
    <cellStyle name="Нейтральный 5 5" xfId="1865"/>
    <cellStyle name="Нейтральный 5 6" xfId="1866"/>
    <cellStyle name="Нейтральный 6" xfId="1867"/>
    <cellStyle name="Нейтральный 6 2" xfId="1868"/>
    <cellStyle name="Нейтральный 7" xfId="1869"/>
    <cellStyle name="Нейтральный 7 2" xfId="1870"/>
    <cellStyle name="Нейтральный 8" xfId="1871"/>
    <cellStyle name="Нейтральный 8 2" xfId="1872"/>
    <cellStyle name="Нейтральный 9" xfId="1873"/>
    <cellStyle name="Нейтральный 9 2" xfId="1874"/>
    <cellStyle name="Обычный 10" xfId="1875"/>
    <cellStyle name="Обычный 10 2" xfId="1876"/>
    <cellStyle name="Обычный 10 2 2" xfId="1877"/>
    <cellStyle name="Обычный 10 2 2 2" xfId="1878"/>
    <cellStyle name="Обычный 10 2 2 3" xfId="1879"/>
    <cellStyle name="Обычный 10 2 3" xfId="1880"/>
    <cellStyle name="Обычный 10 2 3 2" xfId="1881"/>
    <cellStyle name="Обычный 10 2 3 3" xfId="1882"/>
    <cellStyle name="Обычный 10 2 4" xfId="1883"/>
    <cellStyle name="Обычный 10 2 5" xfId="1884"/>
    <cellStyle name="Обычный 10 3" xfId="1885"/>
    <cellStyle name="Обычный 10 3 2" xfId="1886"/>
    <cellStyle name="Обычный 10 3 3" xfId="1887"/>
    <cellStyle name="Обычный 10 4" xfId="1888"/>
    <cellStyle name="Обычный 10 4 2" xfId="1889"/>
    <cellStyle name="Обычный 10 4 3" xfId="1890"/>
    <cellStyle name="Обычный 10 5" xfId="1891"/>
    <cellStyle name="Обычный 10 6" xfId="1892"/>
    <cellStyle name="Обычный 11 2" xfId="1893"/>
    <cellStyle name="Обычный 11 2 2" xfId="1894"/>
    <cellStyle name="Обычный 11 3" xfId="1895"/>
    <cellStyle name="Обычный 11 3 2" xfId="1896"/>
    <cellStyle name="Обычный 11 4" xfId="1897"/>
    <cellStyle name="Обычный 11 4 2" xfId="1898"/>
    <cellStyle name="Обычный 11 5" xfId="1899"/>
    <cellStyle name="Обычный 11 5 2" xfId="1900"/>
    <cellStyle name="Обычный 11 6" xfId="1901"/>
    <cellStyle name="Обычный 11 6 2" xfId="1902"/>
    <cellStyle name="Обычный 11 7" xfId="1903"/>
    <cellStyle name="Обычный 12" xfId="1904"/>
    <cellStyle name="Обычный 12 2" xfId="1905"/>
    <cellStyle name="Обычный 12 2 2" xfId="1906"/>
    <cellStyle name="Обычный 12 2 2 2" xfId="1907"/>
    <cellStyle name="Обычный 12 2 2 3" xfId="1908"/>
    <cellStyle name="Обычный 12 2 3" xfId="1909"/>
    <cellStyle name="Обычный 12 2 3 2" xfId="1910"/>
    <cellStyle name="Обычный 12 2 3 3" xfId="1911"/>
    <cellStyle name="Обычный 12 2 4" xfId="1912"/>
    <cellStyle name="Обычный 12 2 5" xfId="1913"/>
    <cellStyle name="Обычный 12 3" xfId="1914"/>
    <cellStyle name="Обычный 12 3 2" xfId="1915"/>
    <cellStyle name="Обычный 12 3 3" xfId="1916"/>
    <cellStyle name="Обычный 12 4" xfId="1917"/>
    <cellStyle name="Обычный 12 4 2" xfId="1918"/>
    <cellStyle name="Обычный 12 4 3" xfId="1919"/>
    <cellStyle name="Обычный 12 5" xfId="1920"/>
    <cellStyle name="Обычный 12 6" xfId="1921"/>
    <cellStyle name="Обычный 13" xfId="1922"/>
    <cellStyle name="Обычный 13 2" xfId="1923"/>
    <cellStyle name="Обычный 13 2 2" xfId="1924"/>
    <cellStyle name="Обычный 13 2 2 2" xfId="1925"/>
    <cellStyle name="Обычный 13 2 2 3" xfId="1926"/>
    <cellStyle name="Обычный 13 2 3" xfId="1927"/>
    <cellStyle name="Обычный 13 2 3 2" xfId="1928"/>
    <cellStyle name="Обычный 13 2 3 3" xfId="1929"/>
    <cellStyle name="Обычный 13 2 4" xfId="1930"/>
    <cellStyle name="Обычный 13 2 5" xfId="1931"/>
    <cellStyle name="Обычный 13 3" xfId="1932"/>
    <cellStyle name="Обычный 13 3 2" xfId="1933"/>
    <cellStyle name="Обычный 13 3 3" xfId="1934"/>
    <cellStyle name="Обычный 13 4" xfId="1935"/>
    <cellStyle name="Обычный 13 4 2" xfId="1936"/>
    <cellStyle name="Обычный 13 4 3" xfId="1937"/>
    <cellStyle name="Обычный 13 5" xfId="1938"/>
    <cellStyle name="Обычный 13 6" xfId="1939"/>
    <cellStyle name="Обычный 14" xfId="1940"/>
    <cellStyle name="Обычный 14 2" xfId="1941"/>
    <cellStyle name="Обычный 14 2 2" xfId="1942"/>
    <cellStyle name="Обычный 14 2 2 2" xfId="1943"/>
    <cellStyle name="Обычный 14 2 2 3" xfId="1944"/>
    <cellStyle name="Обычный 14 2 3" xfId="1945"/>
    <cellStyle name="Обычный 14 2 3 2" xfId="1946"/>
    <cellStyle name="Обычный 14 2 3 3" xfId="1947"/>
    <cellStyle name="Обычный 14 2 4" xfId="1948"/>
    <cellStyle name="Обычный 14 2 5" xfId="1949"/>
    <cellStyle name="Обычный 14 3" xfId="1950"/>
    <cellStyle name="Обычный 14 3 2" xfId="1951"/>
    <cellStyle name="Обычный 14 3 3" xfId="1952"/>
    <cellStyle name="Обычный 14 4" xfId="1953"/>
    <cellStyle name="Обычный 14 4 2" xfId="1954"/>
    <cellStyle name="Обычный 14 4 3" xfId="1955"/>
    <cellStyle name="Обычный 14 5" xfId="1956"/>
    <cellStyle name="Обычный 14 6" xfId="1957"/>
    <cellStyle name="Обычный 15" xfId="1958"/>
    <cellStyle name="Обычный 15 2" xfId="1959"/>
    <cellStyle name="Обычный 15 2 2" xfId="1960"/>
    <cellStyle name="Обычный 15 2 2 2" xfId="1961"/>
    <cellStyle name="Обычный 15 2 2 3" xfId="1962"/>
    <cellStyle name="Обычный 15 2 3" xfId="1963"/>
    <cellStyle name="Обычный 15 2 3 2" xfId="1964"/>
    <cellStyle name="Обычный 15 2 3 3" xfId="1965"/>
    <cellStyle name="Обычный 15 2 4" xfId="1966"/>
    <cellStyle name="Обычный 15 2 5" xfId="1967"/>
    <cellStyle name="Обычный 15 3" xfId="1968"/>
    <cellStyle name="Обычный 15 3 2" xfId="1969"/>
    <cellStyle name="Обычный 15 3 3" xfId="1970"/>
    <cellStyle name="Обычный 15 4" xfId="1971"/>
    <cellStyle name="Обычный 15 4 2" xfId="1972"/>
    <cellStyle name="Обычный 15 4 3" xfId="1973"/>
    <cellStyle name="Обычный 15 5" xfId="1974"/>
    <cellStyle name="Обычный 15 6" xfId="1975"/>
    <cellStyle name="Обычный 16" xfId="1976"/>
    <cellStyle name="Обычный 16 2" xfId="1977"/>
    <cellStyle name="Обычный 16 2 2" xfId="1978"/>
    <cellStyle name="Обычный 16 2 2 2" xfId="1979"/>
    <cellStyle name="Обычный 16 2 2 3" xfId="1980"/>
    <cellStyle name="Обычный 16 2 3" xfId="1981"/>
    <cellStyle name="Обычный 16 2 3 2" xfId="1982"/>
    <cellStyle name="Обычный 16 2 3 3" xfId="1983"/>
    <cellStyle name="Обычный 16 2 4" xfId="1984"/>
    <cellStyle name="Обычный 16 2 5" xfId="1985"/>
    <cellStyle name="Обычный 16 3" xfId="1986"/>
    <cellStyle name="Обычный 16 3 2" xfId="1987"/>
    <cellStyle name="Обычный 16 3 3" xfId="1988"/>
    <cellStyle name="Обычный 16 4" xfId="1989"/>
    <cellStyle name="Обычный 16 4 2" xfId="1990"/>
    <cellStyle name="Обычный 16 4 3" xfId="1991"/>
    <cellStyle name="Обычный 16 5" xfId="1992"/>
    <cellStyle name="Обычный 16 6" xfId="1993"/>
    <cellStyle name="Обычный 17" xfId="1994"/>
    <cellStyle name="Обычный 17 2" xfId="1995"/>
    <cellStyle name="Обычный 17 2 2" xfId="1996"/>
    <cellStyle name="Обычный 17 2 2 2" xfId="1997"/>
    <cellStyle name="Обычный 17 2 2 3" xfId="1998"/>
    <cellStyle name="Обычный 17 2 3" xfId="1999"/>
    <cellStyle name="Обычный 17 2 3 2" xfId="2000"/>
    <cellStyle name="Обычный 17 2 3 3" xfId="2001"/>
    <cellStyle name="Обычный 17 2 4" xfId="2002"/>
    <cellStyle name="Обычный 17 2 5" xfId="2003"/>
    <cellStyle name="Обычный 17 3" xfId="2004"/>
    <cellStyle name="Обычный 17 3 2" xfId="2005"/>
    <cellStyle name="Обычный 17 3 3" xfId="2006"/>
    <cellStyle name="Обычный 17 4" xfId="2007"/>
    <cellStyle name="Обычный 17 4 2" xfId="2008"/>
    <cellStyle name="Обычный 17 4 3" xfId="2009"/>
    <cellStyle name="Обычный 17 5" xfId="2010"/>
    <cellStyle name="Обычный 17 6" xfId="2011"/>
    <cellStyle name="Обычный 18" xfId="2012"/>
    <cellStyle name="Обычный 18 2" xfId="2013"/>
    <cellStyle name="Обычный 18 2 2" xfId="2014"/>
    <cellStyle name="Обычный 18 2 2 2" xfId="2015"/>
    <cellStyle name="Обычный 18 2 2 3" xfId="2016"/>
    <cellStyle name="Обычный 18 2 3" xfId="2017"/>
    <cellStyle name="Обычный 18 2 3 2" xfId="2018"/>
    <cellStyle name="Обычный 18 2 3 3" xfId="2019"/>
    <cellStyle name="Обычный 18 2 4" xfId="2020"/>
    <cellStyle name="Обычный 18 2 5" xfId="2021"/>
    <cellStyle name="Обычный 18 3" xfId="2022"/>
    <cellStyle name="Обычный 18 3 2" xfId="2023"/>
    <cellStyle name="Обычный 18 3 3" xfId="2024"/>
    <cellStyle name="Обычный 18 4" xfId="2025"/>
    <cellStyle name="Обычный 18 4 2" xfId="2026"/>
    <cellStyle name="Обычный 18 4 3" xfId="2027"/>
    <cellStyle name="Обычный 18 5" xfId="2028"/>
    <cellStyle name="Обычный 18 6" xfId="2029"/>
    <cellStyle name="Обычный 19" xfId="2030"/>
    <cellStyle name="Обычный 19 2" xfId="2031"/>
    <cellStyle name="Обычный 19 2 2" xfId="2032"/>
    <cellStyle name="Обычный 19 2 2 2" xfId="2033"/>
    <cellStyle name="Обычный 19 2 2 3" xfId="2034"/>
    <cellStyle name="Обычный 19 2 3" xfId="2035"/>
    <cellStyle name="Обычный 19 2 3 2" xfId="2036"/>
    <cellStyle name="Обычный 19 2 3 3" xfId="2037"/>
    <cellStyle name="Обычный 19 2 4" xfId="2038"/>
    <cellStyle name="Обычный 19 2 5" xfId="2039"/>
    <cellStyle name="Обычный 19 3" xfId="2040"/>
    <cellStyle name="Обычный 19 3 2" xfId="2041"/>
    <cellStyle name="Обычный 19 3 3" xfId="2042"/>
    <cellStyle name="Обычный 19 4" xfId="2043"/>
    <cellStyle name="Обычный 19 4 2" xfId="2044"/>
    <cellStyle name="Обычный 19 4 3" xfId="2045"/>
    <cellStyle name="Обычный 19 5" xfId="2046"/>
    <cellStyle name="Обычный 19 6" xfId="2047"/>
    <cellStyle name="Обычный 2" xfId="2048"/>
    <cellStyle name="Обычный 2 10" xfId="2049"/>
    <cellStyle name="Обычный 2 10 2" xfId="2050"/>
    <cellStyle name="Обычный 2 10 2 2" xfId="2051"/>
    <cellStyle name="Обычный 2 10 2 2 2" xfId="2052"/>
    <cellStyle name="Обычный 2 10 2 2 3" xfId="2053"/>
    <cellStyle name="Обычный 2 10 2 3" xfId="2054"/>
    <cellStyle name="Обычный 2 10 2 3 2" xfId="2055"/>
    <cellStyle name="Обычный 2 10 2 3 3" xfId="2056"/>
    <cellStyle name="Обычный 2 10 2 4" xfId="2057"/>
    <cellStyle name="Обычный 2 10 2 5" xfId="2058"/>
    <cellStyle name="Обычный 2 10 3" xfId="2059"/>
    <cellStyle name="Обычный 2 10 3 2" xfId="2060"/>
    <cellStyle name="Обычный 2 10 3 3" xfId="2061"/>
    <cellStyle name="Обычный 2 10 4" xfId="2062"/>
    <cellStyle name="Обычный 2 10 4 2" xfId="2063"/>
    <cellStyle name="Обычный 2 10 4 3" xfId="2064"/>
    <cellStyle name="Обычный 2 10 5" xfId="2065"/>
    <cellStyle name="Обычный 2 10 6" xfId="2066"/>
    <cellStyle name="Обычный 2 11" xfId="2067"/>
    <cellStyle name="Обычный 2 11 2" xfId="2068"/>
    <cellStyle name="Обычный 2 11 2 2" xfId="2069"/>
    <cellStyle name="Обычный 2 11 2 2 2" xfId="2070"/>
    <cellStyle name="Обычный 2 11 2 2 3" xfId="2071"/>
    <cellStyle name="Обычный 2 11 2 3" xfId="2072"/>
    <cellStyle name="Обычный 2 11 2 3 2" xfId="2073"/>
    <cellStyle name="Обычный 2 11 2 3 3" xfId="2074"/>
    <cellStyle name="Обычный 2 11 2 4" xfId="2075"/>
    <cellStyle name="Обычный 2 11 2 5" xfId="2076"/>
    <cellStyle name="Обычный 2 11 3" xfId="2077"/>
    <cellStyle name="Обычный 2 11 3 2" xfId="2078"/>
    <cellStyle name="Обычный 2 11 3 3" xfId="2079"/>
    <cellStyle name="Обычный 2 11 4" xfId="2080"/>
    <cellStyle name="Обычный 2 11 4 2" xfId="2081"/>
    <cellStyle name="Обычный 2 11 4 3" xfId="2082"/>
    <cellStyle name="Обычный 2 11 5" xfId="2083"/>
    <cellStyle name="Обычный 2 11 6" xfId="2084"/>
    <cellStyle name="Обычный 2 12" xfId="2085"/>
    <cellStyle name="Обычный 2 12 2" xfId="2086"/>
    <cellStyle name="Обычный 2 12 3" xfId="2087"/>
    <cellStyle name="Обычный 2 13" xfId="2088"/>
    <cellStyle name="Обычный 2 14" xfId="2089"/>
    <cellStyle name="Обычный 2 2" xfId="2090"/>
    <cellStyle name="Обычный 2 2 10" xfId="2091"/>
    <cellStyle name="Обычный 2 2 11" xfId="2092"/>
    <cellStyle name="Обычный 2 2 2" xfId="2093"/>
    <cellStyle name="Обычный 2 2 3" xfId="2094"/>
    <cellStyle name="Обычный 2 2 4" xfId="2095"/>
    <cellStyle name="Обычный 2 2 5" xfId="2096"/>
    <cellStyle name="Обычный 2 2 6" xfId="2097"/>
    <cellStyle name="Обычный 2 2 7" xfId="2098"/>
    <cellStyle name="Обычный 2 2 7 2" xfId="2099"/>
    <cellStyle name="Обычный 2 2 7 2 2" xfId="2100"/>
    <cellStyle name="Обычный 2 2 7 2 3" xfId="2101"/>
    <cellStyle name="Обычный 2 2 7 3" xfId="2102"/>
    <cellStyle name="Обычный 2 2 7 3 2" xfId="2103"/>
    <cellStyle name="Обычный 2 2 7 3 3" xfId="2104"/>
    <cellStyle name="Обычный 2 2 7 4" xfId="2105"/>
    <cellStyle name="Обычный 2 2 7 5" xfId="2106"/>
    <cellStyle name="Обычный 2 2 8" xfId="2107"/>
    <cellStyle name="Обычный 2 2 8 2" xfId="2108"/>
    <cellStyle name="Обычный 2 2 8 3" xfId="2109"/>
    <cellStyle name="Обычный 2 2 9" xfId="2110"/>
    <cellStyle name="Обычный 2 2 9 2" xfId="2111"/>
    <cellStyle name="Обычный 2 2 9 3" xfId="2112"/>
    <cellStyle name="Обычный 2 3" xfId="2113"/>
    <cellStyle name="Обычный 2 3 2" xfId="2114"/>
    <cellStyle name="Обычный 2 3 2 2" xfId="2115"/>
    <cellStyle name="Обычный 2 3 2 2 2" xfId="2116"/>
    <cellStyle name="Обычный 2 3 2 2 3" xfId="2117"/>
    <cellStyle name="Обычный 2 3 2 3" xfId="2118"/>
    <cellStyle name="Обычный 2 3 2 3 2" xfId="2119"/>
    <cellStyle name="Обычный 2 3 2 3 3" xfId="2120"/>
    <cellStyle name="Обычный 2 3 2 4" xfId="2121"/>
    <cellStyle name="Обычный 2 3 2 5" xfId="2122"/>
    <cellStyle name="Обычный 2 3 3" xfId="2123"/>
    <cellStyle name="Обычный 2 3 3 2" xfId="2124"/>
    <cellStyle name="Обычный 2 3 3 3" xfId="2125"/>
    <cellStyle name="Обычный 2 3 4" xfId="2126"/>
    <cellStyle name="Обычный 2 3 4 2" xfId="2127"/>
    <cellStyle name="Обычный 2 3 4 3" xfId="2128"/>
    <cellStyle name="Обычный 2 3 5" xfId="2129"/>
    <cellStyle name="Обычный 2 3 6" xfId="2130"/>
    <cellStyle name="Обычный 2 4" xfId="2131"/>
    <cellStyle name="Обычный 2 4 2" xfId="2132"/>
    <cellStyle name="Обычный 2 4 2 2" xfId="2133"/>
    <cellStyle name="Обычный 2 4 2 2 2" xfId="2134"/>
    <cellStyle name="Обычный 2 4 2 2 3" xfId="2135"/>
    <cellStyle name="Обычный 2 4 2 3" xfId="2136"/>
    <cellStyle name="Обычный 2 4 2 3 2" xfId="2137"/>
    <cellStyle name="Обычный 2 4 2 3 3" xfId="2138"/>
    <cellStyle name="Обычный 2 4 2 4" xfId="2139"/>
    <cellStyle name="Обычный 2 4 2 5" xfId="2140"/>
    <cellStyle name="Обычный 2 4 3" xfId="2141"/>
    <cellStyle name="Обычный 2 4 3 2" xfId="2142"/>
    <cellStyle name="Обычный 2 4 3 3" xfId="2143"/>
    <cellStyle name="Обычный 2 4 4" xfId="2144"/>
    <cellStyle name="Обычный 2 4 4 2" xfId="2145"/>
    <cellStyle name="Обычный 2 4 4 3" xfId="2146"/>
    <cellStyle name="Обычный 2 4 5" xfId="2147"/>
    <cellStyle name="Обычный 2 4 6" xfId="2148"/>
    <cellStyle name="Обычный 2 5" xfId="2149"/>
    <cellStyle name="Обычный 2 5 2" xfId="2150"/>
    <cellStyle name="Обычный 2 5 2 2" xfId="2151"/>
    <cellStyle name="Обычный 2 5 2 2 2" xfId="2152"/>
    <cellStyle name="Обычный 2 5 2 2 3" xfId="2153"/>
    <cellStyle name="Обычный 2 5 2 3" xfId="2154"/>
    <cellStyle name="Обычный 2 5 2 3 2" xfId="2155"/>
    <cellStyle name="Обычный 2 5 2 3 3" xfId="2156"/>
    <cellStyle name="Обычный 2 5 2 4" xfId="2157"/>
    <cellStyle name="Обычный 2 5 2 5" xfId="2158"/>
    <cellStyle name="Обычный 2 5 3" xfId="2159"/>
    <cellStyle name="Обычный 2 5 3 2" xfId="2160"/>
    <cellStyle name="Обычный 2 5 3 3" xfId="2161"/>
    <cellStyle name="Обычный 2 5 4" xfId="2162"/>
    <cellStyle name="Обычный 2 5 4 2" xfId="2163"/>
    <cellStyle name="Обычный 2 5 4 3" xfId="2164"/>
    <cellStyle name="Обычный 2 5 5" xfId="2165"/>
    <cellStyle name="Обычный 2 5 6" xfId="2166"/>
    <cellStyle name="Обычный 2 6" xfId="2167"/>
    <cellStyle name="Обычный 2 6 2" xfId="2168"/>
    <cellStyle name="Обычный 2 6 2 2" xfId="2169"/>
    <cellStyle name="Обычный 2 6 2 2 2" xfId="2170"/>
    <cellStyle name="Обычный 2 6 2 2 3" xfId="2171"/>
    <cellStyle name="Обычный 2 6 2 3" xfId="2172"/>
    <cellStyle name="Обычный 2 6 2 3 2" xfId="2173"/>
    <cellStyle name="Обычный 2 6 2 3 3" xfId="2174"/>
    <cellStyle name="Обычный 2 6 2 4" xfId="2175"/>
    <cellStyle name="Обычный 2 6 2 5" xfId="2176"/>
    <cellStyle name="Обычный 2 6 3" xfId="2177"/>
    <cellStyle name="Обычный 2 6 3 2" xfId="2178"/>
    <cellStyle name="Обычный 2 6 3 3" xfId="2179"/>
    <cellStyle name="Обычный 2 6 4" xfId="2180"/>
    <cellStyle name="Обычный 2 6 4 2" xfId="2181"/>
    <cellStyle name="Обычный 2 6 4 3" xfId="2182"/>
    <cellStyle name="Обычный 2 6 5" xfId="2183"/>
    <cellStyle name="Обычный 2 6 6" xfId="2184"/>
    <cellStyle name="Обычный 2 7" xfId="2185"/>
    <cellStyle name="Обычный 2 7 2" xfId="2186"/>
    <cellStyle name="Обычный 2 7 2 2" xfId="2187"/>
    <cellStyle name="Обычный 2 7 2 2 2" xfId="2188"/>
    <cellStyle name="Обычный 2 7 2 2 3" xfId="2189"/>
    <cellStyle name="Обычный 2 7 2 3" xfId="2190"/>
    <cellStyle name="Обычный 2 7 2 3 2" xfId="2191"/>
    <cellStyle name="Обычный 2 7 2 3 3" xfId="2192"/>
    <cellStyle name="Обычный 2 7 2 4" xfId="2193"/>
    <cellStyle name="Обычный 2 7 2 5" xfId="2194"/>
    <cellStyle name="Обычный 2 7 3" xfId="2195"/>
    <cellStyle name="Обычный 2 7 3 2" xfId="2196"/>
    <cellStyle name="Обычный 2 7 3 3" xfId="2197"/>
    <cellStyle name="Обычный 2 7 4" xfId="2198"/>
    <cellStyle name="Обычный 2 7 4 2" xfId="2199"/>
    <cellStyle name="Обычный 2 7 4 3" xfId="2200"/>
    <cellStyle name="Обычный 2 7 5" xfId="2201"/>
    <cellStyle name="Обычный 2 7 6" xfId="2202"/>
    <cellStyle name="Обычный 2 8" xfId="2203"/>
    <cellStyle name="Обычный 2 8 2" xfId="2204"/>
    <cellStyle name="Обычный 2 8 2 2" xfId="2205"/>
    <cellStyle name="Обычный 2 8 2 2 2" xfId="2206"/>
    <cellStyle name="Обычный 2 8 2 2 3" xfId="2207"/>
    <cellStyle name="Обычный 2 8 2 3" xfId="2208"/>
    <cellStyle name="Обычный 2 8 2 3 2" xfId="2209"/>
    <cellStyle name="Обычный 2 8 2 3 3" xfId="2210"/>
    <cellStyle name="Обычный 2 8 2 4" xfId="2211"/>
    <cellStyle name="Обычный 2 8 2 5" xfId="2212"/>
    <cellStyle name="Обычный 2 8 3" xfId="2213"/>
    <cellStyle name="Обычный 2 8 3 2" xfId="2214"/>
    <cellStyle name="Обычный 2 8 3 3" xfId="2215"/>
    <cellStyle name="Обычный 2 8 4" xfId="2216"/>
    <cellStyle name="Обычный 2 8 4 2" xfId="2217"/>
    <cellStyle name="Обычный 2 8 4 3" xfId="2218"/>
    <cellStyle name="Обычный 2 8 5" xfId="2219"/>
    <cellStyle name="Обычный 2 8 6" xfId="2220"/>
    <cellStyle name="Обычный 2 9" xfId="2221"/>
    <cellStyle name="Обычный 2 9 2" xfId="2222"/>
    <cellStyle name="Обычный 2 9 2 2" xfId="2223"/>
    <cellStyle name="Обычный 2 9 2 2 2" xfId="2224"/>
    <cellStyle name="Обычный 2 9 2 2 3" xfId="2225"/>
    <cellStyle name="Обычный 2 9 2 3" xfId="2226"/>
    <cellStyle name="Обычный 2 9 2 3 2" xfId="2227"/>
    <cellStyle name="Обычный 2 9 2 3 3" xfId="2228"/>
    <cellStyle name="Обычный 2 9 2 4" xfId="2229"/>
    <cellStyle name="Обычный 2 9 2 5" xfId="2230"/>
    <cellStyle name="Обычный 2 9 3" xfId="2231"/>
    <cellStyle name="Обычный 2 9 3 2" xfId="2232"/>
    <cellStyle name="Обычный 2 9 3 3" xfId="2233"/>
    <cellStyle name="Обычный 2 9 4" xfId="2234"/>
    <cellStyle name="Обычный 2 9 4 2" xfId="2235"/>
    <cellStyle name="Обычный 2 9 4 3" xfId="2236"/>
    <cellStyle name="Обычный 2 9 5" xfId="2237"/>
    <cellStyle name="Обычный 2 9 6" xfId="2238"/>
    <cellStyle name="Обычный 20" xfId="2239"/>
    <cellStyle name="Обычный 20 2" xfId="2240"/>
    <cellStyle name="Обычный 20 2 2" xfId="2241"/>
    <cellStyle name="Обычный 20 2 2 2" xfId="2242"/>
    <cellStyle name="Обычный 20 2 2 3" xfId="2243"/>
    <cellStyle name="Обычный 20 2 3" xfId="2244"/>
    <cellStyle name="Обычный 20 2 3 2" xfId="2245"/>
    <cellStyle name="Обычный 20 2 3 3" xfId="2246"/>
    <cellStyle name="Обычный 20 2 4" xfId="2247"/>
    <cellStyle name="Обычный 20 2 5" xfId="2248"/>
    <cellStyle name="Обычный 20 3" xfId="2249"/>
    <cellStyle name="Обычный 20 3 2" xfId="2250"/>
    <cellStyle name="Обычный 20 3 3" xfId="2251"/>
    <cellStyle name="Обычный 20 4" xfId="2252"/>
    <cellStyle name="Обычный 20 4 2" xfId="2253"/>
    <cellStyle name="Обычный 20 4 3" xfId="2254"/>
    <cellStyle name="Обычный 20 5" xfId="2255"/>
    <cellStyle name="Обычный 20 6" xfId="2256"/>
    <cellStyle name="Обычный 21" xfId="2257"/>
    <cellStyle name="Обычный 21 2" xfId="2258"/>
    <cellStyle name="Обычный 21 2 2" xfId="2259"/>
    <cellStyle name="Обычный 21 2 2 2" xfId="2260"/>
    <cellStyle name="Обычный 21 2 2 3" xfId="2261"/>
    <cellStyle name="Обычный 21 2 3" xfId="2262"/>
    <cellStyle name="Обычный 21 2 3 2" xfId="2263"/>
    <cellStyle name="Обычный 21 2 3 3" xfId="2264"/>
    <cellStyle name="Обычный 21 2 4" xfId="2265"/>
    <cellStyle name="Обычный 21 2 5" xfId="2266"/>
    <cellStyle name="Обычный 21 3" xfId="2267"/>
    <cellStyle name="Обычный 21 3 2" xfId="2268"/>
    <cellStyle name="Обычный 21 3 3" xfId="2269"/>
    <cellStyle name="Обычный 21 4" xfId="2270"/>
    <cellStyle name="Обычный 21 4 2" xfId="2271"/>
    <cellStyle name="Обычный 21 4 3" xfId="2272"/>
    <cellStyle name="Обычный 21 5" xfId="2273"/>
    <cellStyle name="Обычный 21 6" xfId="2274"/>
    <cellStyle name="Обычный 22" xfId="2275"/>
    <cellStyle name="Обычный 22 2" xfId="2276"/>
    <cellStyle name="Обычный 22 2 2" xfId="2277"/>
    <cellStyle name="Обычный 22 3" xfId="2278"/>
    <cellStyle name="Обычный 22 3 2" xfId="2279"/>
    <cellStyle name="Обычный 22 4" xfId="2280"/>
    <cellStyle name="Обычный 22 4 2" xfId="2281"/>
    <cellStyle name="Обычный 22 5" xfId="2282"/>
    <cellStyle name="Обычный 22 5 2" xfId="2283"/>
    <cellStyle name="Обычный 22 6" xfId="2284"/>
    <cellStyle name="Обычный 22 6 2" xfId="2285"/>
    <cellStyle name="Обычный 23" xfId="2286"/>
    <cellStyle name="Обычный 23 2" xfId="2287"/>
    <cellStyle name="Обычный 23 2 2" xfId="2288"/>
    <cellStyle name="Обычный 23 2 2 2" xfId="2289"/>
    <cellStyle name="Обычный 23 2 2 3" xfId="2290"/>
    <cellStyle name="Обычный 23 2 3" xfId="2291"/>
    <cellStyle name="Обычный 23 2 3 2" xfId="2292"/>
    <cellStyle name="Обычный 23 2 3 3" xfId="2293"/>
    <cellStyle name="Обычный 23 2 4" xfId="2294"/>
    <cellStyle name="Обычный 23 2 5" xfId="2295"/>
    <cellStyle name="Обычный 23 3" xfId="2296"/>
    <cellStyle name="Обычный 23 3 2" xfId="2297"/>
    <cellStyle name="Обычный 23 3 3" xfId="2298"/>
    <cellStyle name="Обычный 23 4" xfId="2299"/>
    <cellStyle name="Обычный 23 4 2" xfId="2300"/>
    <cellStyle name="Обычный 23 4 3" xfId="2301"/>
    <cellStyle name="Обычный 23 5" xfId="2302"/>
    <cellStyle name="Обычный 23 6" xfId="2303"/>
    <cellStyle name="Обычный 24" xfId="2304"/>
    <cellStyle name="Обычный 24 2" xfId="2305"/>
    <cellStyle name="Обычный 24 2 2" xfId="2306"/>
    <cellStyle name="Обычный 24 2 2 2" xfId="2307"/>
    <cellStyle name="Обычный 24 2 2 3" xfId="2308"/>
    <cellStyle name="Обычный 24 2 3" xfId="2309"/>
    <cellStyle name="Обычный 24 2 3 2" xfId="2310"/>
    <cellStyle name="Обычный 24 2 3 3" xfId="2311"/>
    <cellStyle name="Обычный 24 2 4" xfId="2312"/>
    <cellStyle name="Обычный 24 2 5" xfId="2313"/>
    <cellStyle name="Обычный 24 3" xfId="2314"/>
    <cellStyle name="Обычный 24 3 2" xfId="2315"/>
    <cellStyle name="Обычный 24 3 3" xfId="2316"/>
    <cellStyle name="Обычный 24 4" xfId="2317"/>
    <cellStyle name="Обычный 24 4 2" xfId="2318"/>
    <cellStyle name="Обычный 24 4 3" xfId="2319"/>
    <cellStyle name="Обычный 24 5" xfId="2320"/>
    <cellStyle name="Обычный 24 6" xfId="2321"/>
    <cellStyle name="Обычный 25" xfId="2322"/>
    <cellStyle name="Обычный 25 2" xfId="2323"/>
    <cellStyle name="Обычный 25 2 2" xfId="2324"/>
    <cellStyle name="Обычный 25 2 2 2" xfId="2325"/>
    <cellStyle name="Обычный 25 2 2 3" xfId="2326"/>
    <cellStyle name="Обычный 25 2 3" xfId="2327"/>
    <cellStyle name="Обычный 25 2 3 2" xfId="2328"/>
    <cellStyle name="Обычный 25 2 3 3" xfId="2329"/>
    <cellStyle name="Обычный 25 2 4" xfId="2330"/>
    <cellStyle name="Обычный 25 2 5" xfId="2331"/>
    <cellStyle name="Обычный 25 3" xfId="2332"/>
    <cellStyle name="Обычный 25 3 2" xfId="2333"/>
    <cellStyle name="Обычный 25 3 3" xfId="2334"/>
    <cellStyle name="Обычный 25 4" xfId="2335"/>
    <cellStyle name="Обычный 25 4 2" xfId="2336"/>
    <cellStyle name="Обычный 25 4 3" xfId="2337"/>
    <cellStyle name="Обычный 25 5" xfId="2338"/>
    <cellStyle name="Обычный 25 6" xfId="2339"/>
    <cellStyle name="Обычный 26" xfId="2340"/>
    <cellStyle name="Обычный 26 2" xfId="2341"/>
    <cellStyle name="Обычный 26 2 2" xfId="2342"/>
    <cellStyle name="Обычный 26 2 2 2" xfId="2343"/>
    <cellStyle name="Обычный 26 2 2 3" xfId="2344"/>
    <cellStyle name="Обычный 26 2 3" xfId="2345"/>
    <cellStyle name="Обычный 26 2 3 2" xfId="2346"/>
    <cellStyle name="Обычный 26 2 3 3" xfId="2347"/>
    <cellStyle name="Обычный 26 2 4" xfId="2348"/>
    <cellStyle name="Обычный 26 2 5" xfId="2349"/>
    <cellStyle name="Обычный 26 3" xfId="2350"/>
    <cellStyle name="Обычный 26 3 2" xfId="2351"/>
    <cellStyle name="Обычный 26 3 3" xfId="2352"/>
    <cellStyle name="Обычный 26 4" xfId="2353"/>
    <cellStyle name="Обычный 26 4 2" xfId="2354"/>
    <cellStyle name="Обычный 26 4 3" xfId="2355"/>
    <cellStyle name="Обычный 26 5" xfId="2356"/>
    <cellStyle name="Обычный 26 6" xfId="2357"/>
    <cellStyle name="Обычный 27" xfId="2358"/>
    <cellStyle name="Обычный 27 2" xfId="2359"/>
    <cellStyle name="Обычный 27 2 2" xfId="2360"/>
    <cellStyle name="Обычный 27 2 2 2" xfId="2361"/>
    <cellStyle name="Обычный 27 2 2 3" xfId="2362"/>
    <cellStyle name="Обычный 27 2 3" xfId="2363"/>
    <cellStyle name="Обычный 27 2 3 2" xfId="2364"/>
    <cellStyle name="Обычный 27 2 3 3" xfId="2365"/>
    <cellStyle name="Обычный 27 2 4" xfId="2366"/>
    <cellStyle name="Обычный 27 2 5" xfId="2367"/>
    <cellStyle name="Обычный 27 3" xfId="2368"/>
    <cellStyle name="Обычный 27 3 2" xfId="2369"/>
    <cellStyle name="Обычный 27 3 3" xfId="2370"/>
    <cellStyle name="Обычный 27 4" xfId="2371"/>
    <cellStyle name="Обычный 27 4 2" xfId="2372"/>
    <cellStyle name="Обычный 27 4 3" xfId="2373"/>
    <cellStyle name="Обычный 27 5" xfId="2374"/>
    <cellStyle name="Обычный 27 6" xfId="2375"/>
    <cellStyle name="Обычный 28" xfId="2376"/>
    <cellStyle name="Обычный 28 2" xfId="2377"/>
    <cellStyle name="Обычный 28 2 2" xfId="2378"/>
    <cellStyle name="Обычный 28 2 2 2" xfId="2379"/>
    <cellStyle name="Обычный 28 2 2 3" xfId="2380"/>
    <cellStyle name="Обычный 28 2 3" xfId="2381"/>
    <cellStyle name="Обычный 28 2 3 2" xfId="2382"/>
    <cellStyle name="Обычный 28 2 3 3" xfId="2383"/>
    <cellStyle name="Обычный 28 2 4" xfId="2384"/>
    <cellStyle name="Обычный 28 2 5" xfId="2385"/>
    <cellStyle name="Обычный 28 3" xfId="2386"/>
    <cellStyle name="Обычный 28 3 2" xfId="2387"/>
    <cellStyle name="Обычный 28 3 3" xfId="2388"/>
    <cellStyle name="Обычный 28 4" xfId="2389"/>
    <cellStyle name="Обычный 28 4 2" xfId="2390"/>
    <cellStyle name="Обычный 28 4 3" xfId="2391"/>
    <cellStyle name="Обычный 28 5" xfId="2392"/>
    <cellStyle name="Обычный 28 6" xfId="2393"/>
    <cellStyle name="Обычный 29" xfId="2394"/>
    <cellStyle name="Обычный 29 2" xfId="2395"/>
    <cellStyle name="Обычный 29 2 2" xfId="2396"/>
    <cellStyle name="Обычный 29 2 2 2" xfId="2397"/>
    <cellStyle name="Обычный 29 2 2 3" xfId="2398"/>
    <cellStyle name="Обычный 29 2 3" xfId="2399"/>
    <cellStyle name="Обычный 29 2 3 2" xfId="2400"/>
    <cellStyle name="Обычный 29 2 3 3" xfId="2401"/>
    <cellStyle name="Обычный 29 2 4" xfId="2402"/>
    <cellStyle name="Обычный 29 2 5" xfId="2403"/>
    <cellStyle name="Обычный 29 3" xfId="2404"/>
    <cellStyle name="Обычный 29 3 2" xfId="2405"/>
    <cellStyle name="Обычный 29 3 3" xfId="2406"/>
    <cellStyle name="Обычный 29 4" xfId="2407"/>
    <cellStyle name="Обычный 29 4 2" xfId="2408"/>
    <cellStyle name="Обычный 29 4 3" xfId="2409"/>
    <cellStyle name="Обычный 29 5" xfId="2410"/>
    <cellStyle name="Обычный 29 6" xfId="2411"/>
    <cellStyle name="Обычный 3" xfId="2412"/>
    <cellStyle name="Обычный 3 2" xfId="2413"/>
    <cellStyle name="Обычный 3 3" xfId="2414"/>
    <cellStyle name="Обычный 3 4" xfId="2415"/>
    <cellStyle name="Обычный 3 5" xfId="2416"/>
    <cellStyle name="Обычный 30" xfId="2417"/>
    <cellStyle name="Обычный 30 2" xfId="2418"/>
    <cellStyle name="Обычный 30 2 2" xfId="2419"/>
    <cellStyle name="Обычный 30 2 2 2" xfId="2420"/>
    <cellStyle name="Обычный 30 2 2 3" xfId="2421"/>
    <cellStyle name="Обычный 30 2 3" xfId="2422"/>
    <cellStyle name="Обычный 30 2 3 2" xfId="2423"/>
    <cellStyle name="Обычный 30 2 3 3" xfId="2424"/>
    <cellStyle name="Обычный 30 2 4" xfId="2425"/>
    <cellStyle name="Обычный 30 2 5" xfId="2426"/>
    <cellStyle name="Обычный 30 3" xfId="2427"/>
    <cellStyle name="Обычный 30 3 2" xfId="2428"/>
    <cellStyle name="Обычный 30 3 3" xfId="2429"/>
    <cellStyle name="Обычный 30 4" xfId="2430"/>
    <cellStyle name="Обычный 30 4 2" xfId="2431"/>
    <cellStyle name="Обычный 30 4 3" xfId="2432"/>
    <cellStyle name="Обычный 30 5" xfId="2433"/>
    <cellStyle name="Обычный 30 6" xfId="2434"/>
    <cellStyle name="Обычный 31" xfId="2435"/>
    <cellStyle name="Обычный 31 2" xfId="2436"/>
    <cellStyle name="Обычный 31 2 2" xfId="2437"/>
    <cellStyle name="Обычный 31 2 2 2" xfId="2438"/>
    <cellStyle name="Обычный 31 2 2 3" xfId="2439"/>
    <cellStyle name="Обычный 31 2 3" xfId="2440"/>
    <cellStyle name="Обычный 31 2 3 2" xfId="2441"/>
    <cellStyle name="Обычный 31 2 3 3" xfId="2442"/>
    <cellStyle name="Обычный 31 2 4" xfId="2443"/>
    <cellStyle name="Обычный 31 2 5" xfId="2444"/>
    <cellStyle name="Обычный 31 3" xfId="2445"/>
    <cellStyle name="Обычный 31 3 2" xfId="2446"/>
    <cellStyle name="Обычный 31 3 3" xfId="2447"/>
    <cellStyle name="Обычный 31 4" xfId="2448"/>
    <cellStyle name="Обычный 31 4 2" xfId="2449"/>
    <cellStyle name="Обычный 31 4 3" xfId="2450"/>
    <cellStyle name="Обычный 31 5" xfId="2451"/>
    <cellStyle name="Обычный 31 6" xfId="2452"/>
    <cellStyle name="Обычный 32" xfId="2453"/>
    <cellStyle name="Обычный 32 2" xfId="2454"/>
    <cellStyle name="Обычный 32 2 2" xfId="2455"/>
    <cellStyle name="Обычный 32 2 2 2" xfId="2456"/>
    <cellStyle name="Обычный 32 2 2 3" xfId="2457"/>
    <cellStyle name="Обычный 32 2 3" xfId="2458"/>
    <cellStyle name="Обычный 32 2 3 2" xfId="2459"/>
    <cellStyle name="Обычный 32 2 3 3" xfId="2460"/>
    <cellStyle name="Обычный 32 2 4" xfId="2461"/>
    <cellStyle name="Обычный 32 2 5" xfId="2462"/>
    <cellStyle name="Обычный 32 3" xfId="2463"/>
    <cellStyle name="Обычный 32 3 2" xfId="2464"/>
    <cellStyle name="Обычный 32 3 3" xfId="2465"/>
    <cellStyle name="Обычный 32 4" xfId="2466"/>
    <cellStyle name="Обычный 32 4 2" xfId="2467"/>
    <cellStyle name="Обычный 32 4 3" xfId="2468"/>
    <cellStyle name="Обычный 32 5" xfId="2469"/>
    <cellStyle name="Обычный 32 6" xfId="2470"/>
    <cellStyle name="Обычный 33 2" xfId="2471"/>
    <cellStyle name="Обычный 33 2 2" xfId="2472"/>
    <cellStyle name="Обычный 33 3" xfId="2473"/>
    <cellStyle name="Обычный 33 3 2" xfId="2474"/>
    <cellStyle name="Обычный 33 4" xfId="2475"/>
    <cellStyle name="Обычный 33 4 2" xfId="2476"/>
    <cellStyle name="Обычный 33 5" xfId="2477"/>
    <cellStyle name="Обычный 33 5 2" xfId="2478"/>
    <cellStyle name="Обычный 33 6" xfId="2479"/>
    <cellStyle name="Обычный 33 6 2" xfId="2480"/>
    <cellStyle name="Обычный 33 7" xfId="2481"/>
    <cellStyle name="Обычный 34" xfId="2482"/>
    <cellStyle name="Обычный 34 2" xfId="2483"/>
    <cellStyle name="Обычный 34 2 2" xfId="2484"/>
    <cellStyle name="Обычный 34 3" xfId="2485"/>
    <cellStyle name="Обычный 35" xfId="2486"/>
    <cellStyle name="Обычный 35 2" xfId="2487"/>
    <cellStyle name="Обычный 35 2 2" xfId="2488"/>
    <cellStyle name="Обычный 35 3" xfId="2489"/>
    <cellStyle name="Обычный 36" xfId="2490"/>
    <cellStyle name="Обычный 36 2" xfId="2491"/>
    <cellStyle name="Обычный 36 2 2" xfId="2492"/>
    <cellStyle name="Обычный 36 3" xfId="2493"/>
    <cellStyle name="Обычный 37" xfId="2494"/>
    <cellStyle name="Обычный 37 2" xfId="2495"/>
    <cellStyle name="Обычный 37 2 2" xfId="2496"/>
    <cellStyle name="Обычный 37 3" xfId="2497"/>
    <cellStyle name="Обычный 38" xfId="2498"/>
    <cellStyle name="Обычный 38 2" xfId="2499"/>
    <cellStyle name="Обычный 38 2 2" xfId="2500"/>
    <cellStyle name="Обычный 38 3" xfId="2501"/>
    <cellStyle name="Обычный 4" xfId="2502"/>
    <cellStyle name="Обычный 4 10" xfId="2503"/>
    <cellStyle name="Обычный 4 10 2" xfId="2504"/>
    <cellStyle name="Обычный 4 10 2 2" xfId="2505"/>
    <cellStyle name="Обычный 4 10 2 2 2" xfId="2506"/>
    <cellStyle name="Обычный 4 10 2 2 3" xfId="2507"/>
    <cellStyle name="Обычный 4 10 2 3" xfId="2508"/>
    <cellStyle name="Обычный 4 10 2 3 2" xfId="2509"/>
    <cellStyle name="Обычный 4 10 2 3 3" xfId="2510"/>
    <cellStyle name="Обычный 4 10 2 4" xfId="2511"/>
    <cellStyle name="Обычный 4 10 2 5" xfId="2512"/>
    <cellStyle name="Обычный 4 10 3" xfId="2513"/>
    <cellStyle name="Обычный 4 10 3 2" xfId="2514"/>
    <cellStyle name="Обычный 4 10 3 3" xfId="2515"/>
    <cellStyle name="Обычный 4 10 4" xfId="2516"/>
    <cellStyle name="Обычный 4 10 4 2" xfId="2517"/>
    <cellStyle name="Обычный 4 10 4 3" xfId="2518"/>
    <cellStyle name="Обычный 4 10 5" xfId="2519"/>
    <cellStyle name="Обычный 4 10 6" xfId="2520"/>
    <cellStyle name="Обычный 4 11" xfId="2521"/>
    <cellStyle name="Обычный 4 11 2" xfId="2522"/>
    <cellStyle name="Обычный 4 12" xfId="2523"/>
    <cellStyle name="Обычный 4 12 2" xfId="2524"/>
    <cellStyle name="Обычный 4 13" xfId="2525"/>
    <cellStyle name="Обычный 4 13 2" xfId="2526"/>
    <cellStyle name="Обычный 4 14" xfId="2527"/>
    <cellStyle name="Обычный 4 14 2" xfId="2528"/>
    <cellStyle name="Обычный 4 14 2 2" xfId="2529"/>
    <cellStyle name="Обычный 4 14 2 2 2" xfId="2530"/>
    <cellStyle name="Обычный 4 14 2 2 3" xfId="2531"/>
    <cellStyle name="Обычный 4 14 2 3" xfId="2532"/>
    <cellStyle name="Обычный 4 14 2 3 2" xfId="2533"/>
    <cellStyle name="Обычный 4 14 2 3 3" xfId="2534"/>
    <cellStyle name="Обычный 4 14 2 4" xfId="2535"/>
    <cellStyle name="Обычный 4 14 2 5" xfId="2536"/>
    <cellStyle name="Обычный 4 14 3" xfId="2537"/>
    <cellStyle name="Обычный 4 14 3 2" xfId="2538"/>
    <cellStyle name="Обычный 4 14 3 3" xfId="2539"/>
    <cellStyle name="Обычный 4 14 4" xfId="2540"/>
    <cellStyle name="Обычный 4 14 4 2" xfId="2541"/>
    <cellStyle name="Обычный 4 14 4 3" xfId="2542"/>
    <cellStyle name="Обычный 4 14 5" xfId="2543"/>
    <cellStyle name="Обычный 4 14 6" xfId="2544"/>
    <cellStyle name="Обычный 4 15" xfId="2545"/>
    <cellStyle name="Обычный 4 15 2" xfId="2546"/>
    <cellStyle name="Обычный 4 16" xfId="2547"/>
    <cellStyle name="Обычный 4 16 2" xfId="2548"/>
    <cellStyle name="Обычный 4 17" xfId="2549"/>
    <cellStyle name="Обычный 4 17 2" xfId="2550"/>
    <cellStyle name="Обычный 4 17 3" xfId="2551"/>
    <cellStyle name="Обычный 4 18" xfId="2552"/>
    <cellStyle name="Обычный 4 18 2" xfId="2553"/>
    <cellStyle name="Обычный 4 18 3" xfId="2554"/>
    <cellStyle name="Обычный 4 19" xfId="2555"/>
    <cellStyle name="Обычный 4 19 2" xfId="2556"/>
    <cellStyle name="Обычный 4 19 3" xfId="2557"/>
    <cellStyle name="Обычный 4 2" xfId="2558"/>
    <cellStyle name="Обычный 4 2 2" xfId="2559"/>
    <cellStyle name="Обычный 4 2 2 2" xfId="2560"/>
    <cellStyle name="Обычный 4 2 2 2 2" xfId="2561"/>
    <cellStyle name="Обычный 4 2 2 2 3" xfId="2562"/>
    <cellStyle name="Обычный 4 2 2 3" xfId="2563"/>
    <cellStyle name="Обычный 4 2 2 3 2" xfId="2564"/>
    <cellStyle name="Обычный 4 2 2 3 3" xfId="2565"/>
    <cellStyle name="Обычный 4 2 2 4" xfId="2566"/>
    <cellStyle name="Обычный 4 2 2 5" xfId="2567"/>
    <cellStyle name="Обычный 4 2 3" xfId="2568"/>
    <cellStyle name="Обычный 4 2 3 2" xfId="2569"/>
    <cellStyle name="Обычный 4 2 3 3" xfId="2570"/>
    <cellStyle name="Обычный 4 2 4" xfId="2571"/>
    <cellStyle name="Обычный 4 2 4 2" xfId="2572"/>
    <cellStyle name="Обычный 4 2 4 3" xfId="2573"/>
    <cellStyle name="Обычный 4 2 5" xfId="2574"/>
    <cellStyle name="Обычный 4 2 6" xfId="2575"/>
    <cellStyle name="Обычный 4 20" xfId="2576"/>
    <cellStyle name="Обычный 4 20 2" xfId="2577"/>
    <cellStyle name="Обычный 4 20 3" xfId="2578"/>
    <cellStyle name="Обычный 4 21" xfId="2579"/>
    <cellStyle name="Обычный 4 21 2" xfId="2580"/>
    <cellStyle name="Обычный 4 21 3" xfId="2581"/>
    <cellStyle name="Обычный 4 22" xfId="2582"/>
    <cellStyle name="Обычный 4 22 2" xfId="2583"/>
    <cellStyle name="Обычный 4 22 3" xfId="2584"/>
    <cellStyle name="Обычный 4 3" xfId="2585"/>
    <cellStyle name="Обычный 4 3 2" xfId="2586"/>
    <cellStyle name="Обычный 4 3 2 2" xfId="2587"/>
    <cellStyle name="Обычный 4 3 2 2 2" xfId="2588"/>
    <cellStyle name="Обычный 4 3 2 2 3" xfId="2589"/>
    <cellStyle name="Обычный 4 3 2 3" xfId="2590"/>
    <cellStyle name="Обычный 4 3 2 3 2" xfId="2591"/>
    <cellStyle name="Обычный 4 3 2 3 3" xfId="2592"/>
    <cellStyle name="Обычный 4 3 2 4" xfId="2593"/>
    <cellStyle name="Обычный 4 3 2 5" xfId="2594"/>
    <cellStyle name="Обычный 4 3 3" xfId="2595"/>
    <cellStyle name="Обычный 4 3 3 2" xfId="2596"/>
    <cellStyle name="Обычный 4 3 3 3" xfId="2597"/>
    <cellStyle name="Обычный 4 3 4" xfId="2598"/>
    <cellStyle name="Обычный 4 3 4 2" xfId="2599"/>
    <cellStyle name="Обычный 4 3 4 3" xfId="2600"/>
    <cellStyle name="Обычный 4 3 5" xfId="2601"/>
    <cellStyle name="Обычный 4 3 6" xfId="2602"/>
    <cellStyle name="Обычный 4 4" xfId="2603"/>
    <cellStyle name="Обычный 4 4 2" xfId="2604"/>
    <cellStyle name="Обычный 4 4 2 2" xfId="2605"/>
    <cellStyle name="Обычный 4 4 2 2 2" xfId="2606"/>
    <cellStyle name="Обычный 4 4 2 2 3" xfId="2607"/>
    <cellStyle name="Обычный 4 4 2 3" xfId="2608"/>
    <cellStyle name="Обычный 4 4 2 3 2" xfId="2609"/>
    <cellStyle name="Обычный 4 4 2 3 3" xfId="2610"/>
    <cellStyle name="Обычный 4 4 2 4" xfId="2611"/>
    <cellStyle name="Обычный 4 4 2 5" xfId="2612"/>
    <cellStyle name="Обычный 4 4 3" xfId="2613"/>
    <cellStyle name="Обычный 4 4 3 2" xfId="2614"/>
    <cellStyle name="Обычный 4 4 3 3" xfId="2615"/>
    <cellStyle name="Обычный 4 4 4" xfId="2616"/>
    <cellStyle name="Обычный 4 4 4 2" xfId="2617"/>
    <cellStyle name="Обычный 4 4 4 3" xfId="2618"/>
    <cellStyle name="Обычный 4 4 5" xfId="2619"/>
    <cellStyle name="Обычный 4 4 6" xfId="2620"/>
    <cellStyle name="Обычный 4 5" xfId="2621"/>
    <cellStyle name="Обычный 4 5 2" xfId="2622"/>
    <cellStyle name="Обычный 4 5 2 2" xfId="2623"/>
    <cellStyle name="Обычный 4 5 2 2 2" xfId="2624"/>
    <cellStyle name="Обычный 4 5 2 2 3" xfId="2625"/>
    <cellStyle name="Обычный 4 5 2 3" xfId="2626"/>
    <cellStyle name="Обычный 4 5 2 3 2" xfId="2627"/>
    <cellStyle name="Обычный 4 5 2 3 3" xfId="2628"/>
    <cellStyle name="Обычный 4 5 2 4" xfId="2629"/>
    <cellStyle name="Обычный 4 5 2 5" xfId="2630"/>
    <cellStyle name="Обычный 4 5 3" xfId="2631"/>
    <cellStyle name="Обычный 4 5 3 2" xfId="2632"/>
    <cellStyle name="Обычный 4 5 3 3" xfId="2633"/>
    <cellStyle name="Обычный 4 5 4" xfId="2634"/>
    <cellStyle name="Обычный 4 5 4 2" xfId="2635"/>
    <cellStyle name="Обычный 4 5 4 3" xfId="2636"/>
    <cellStyle name="Обычный 4 5 5" xfId="2637"/>
    <cellStyle name="Обычный 4 5 6" xfId="2638"/>
    <cellStyle name="Обычный 4 6" xfId="2639"/>
    <cellStyle name="Обычный 4 6 2" xfId="2640"/>
    <cellStyle name="Обычный 4 6 2 2" xfId="2641"/>
    <cellStyle name="Обычный 4 6 2 2 2" xfId="2642"/>
    <cellStyle name="Обычный 4 6 2 2 2 2" xfId="2643"/>
    <cellStyle name="Обычный 4 6 2 2 2 3" xfId="2644"/>
    <cellStyle name="Обычный 4 6 2 2 3" xfId="2645"/>
    <cellStyle name="Обычный 4 6 2 2 3 2" xfId="2646"/>
    <cellStyle name="Обычный 4 6 2 2 3 3" xfId="2647"/>
    <cellStyle name="Обычный 4 6 2 2 4" xfId="2648"/>
    <cellStyle name="Обычный 4 6 2 2 5" xfId="2649"/>
    <cellStyle name="Обычный 4 6 2 3" xfId="2650"/>
    <cellStyle name="Обычный 4 6 2 3 2" xfId="2651"/>
    <cellStyle name="Обычный 4 6 2 3 3" xfId="2652"/>
    <cellStyle name="Обычный 4 6 2 4" xfId="2653"/>
    <cellStyle name="Обычный 4 6 2 4 2" xfId="2654"/>
    <cellStyle name="Обычный 4 6 2 4 3" xfId="2655"/>
    <cellStyle name="Обычный 4 6 2 5" xfId="2656"/>
    <cellStyle name="Обычный 4 6 2 6" xfId="2657"/>
    <cellStyle name="Обычный 4 6 3" xfId="2658"/>
    <cellStyle name="Обычный 4 6 3 2" xfId="2659"/>
    <cellStyle name="Обычный 4 6 3 2 2" xfId="2660"/>
    <cellStyle name="Обычный 4 6 3 2 2 2" xfId="2661"/>
    <cellStyle name="Обычный 4 6 3 2 2 3" xfId="2662"/>
    <cellStyle name="Обычный 4 6 3 2 3" xfId="2663"/>
    <cellStyle name="Обычный 4 6 3 2 3 2" xfId="2664"/>
    <cellStyle name="Обычный 4 6 3 2 3 3" xfId="2665"/>
    <cellStyle name="Обычный 4 6 3 2 4" xfId="2666"/>
    <cellStyle name="Обычный 4 6 3 2 5" xfId="2667"/>
    <cellStyle name="Обычный 4 6 3 3" xfId="2668"/>
    <cellStyle name="Обычный 4 6 3 3 2" xfId="2669"/>
    <cellStyle name="Обычный 4 6 3 3 3" xfId="2670"/>
    <cellStyle name="Обычный 4 6 3 4" xfId="2671"/>
    <cellStyle name="Обычный 4 6 3 4 2" xfId="2672"/>
    <cellStyle name="Обычный 4 6 3 4 3" xfId="2673"/>
    <cellStyle name="Обычный 4 6 3 5" xfId="2674"/>
    <cellStyle name="Обычный 4 6 3 6" xfId="2675"/>
    <cellStyle name="Обычный 4 6 4" xfId="2676"/>
    <cellStyle name="Обычный 4 6 4 2" xfId="2677"/>
    <cellStyle name="Обычный 4 6 4 2 2" xfId="2678"/>
    <cellStyle name="Обычный 4 6 4 2 2 2" xfId="2679"/>
    <cellStyle name="Обычный 4 6 4 2 2 3" xfId="2680"/>
    <cellStyle name="Обычный 4 6 4 2 3" xfId="2681"/>
    <cellStyle name="Обычный 4 6 4 2 3 2" xfId="2682"/>
    <cellStyle name="Обычный 4 6 4 2 3 3" xfId="2683"/>
    <cellStyle name="Обычный 4 6 4 2 4" xfId="2684"/>
    <cellStyle name="Обычный 4 6 4 2 5" xfId="2685"/>
    <cellStyle name="Обычный 4 6 4 3" xfId="2686"/>
    <cellStyle name="Обычный 4 6 4 3 2" xfId="2687"/>
    <cellStyle name="Обычный 4 6 4 3 3" xfId="2688"/>
    <cellStyle name="Обычный 4 6 4 4" xfId="2689"/>
    <cellStyle name="Обычный 4 6 4 4 2" xfId="2690"/>
    <cellStyle name="Обычный 4 6 4 4 3" xfId="2691"/>
    <cellStyle name="Обычный 4 6 4 5" xfId="2692"/>
    <cellStyle name="Обычный 4 6 4 6" xfId="2693"/>
    <cellStyle name="Обычный 4 6 5" xfId="2694"/>
    <cellStyle name="Обычный 4 6 5 2" xfId="2695"/>
    <cellStyle name="Обычный 4 6 5 2 2" xfId="2696"/>
    <cellStyle name="Обычный 4 6 5 2 2 2" xfId="2697"/>
    <cellStyle name="Обычный 4 6 5 2 2 3" xfId="2698"/>
    <cellStyle name="Обычный 4 6 5 2 3" xfId="2699"/>
    <cellStyle name="Обычный 4 6 5 2 3 2" xfId="2700"/>
    <cellStyle name="Обычный 4 6 5 2 3 3" xfId="2701"/>
    <cellStyle name="Обычный 4 6 5 2 4" xfId="2702"/>
    <cellStyle name="Обычный 4 6 5 2 5" xfId="2703"/>
    <cellStyle name="Обычный 4 6 5 3" xfId="2704"/>
    <cellStyle name="Обычный 4 6 5 3 2" xfId="2705"/>
    <cellStyle name="Обычный 4 6 5 3 3" xfId="2706"/>
    <cellStyle name="Обычный 4 6 5 4" xfId="2707"/>
    <cellStyle name="Обычный 4 6 5 4 2" xfId="2708"/>
    <cellStyle name="Обычный 4 6 5 4 3" xfId="2709"/>
    <cellStyle name="Обычный 4 6 5 5" xfId="2710"/>
    <cellStyle name="Обычный 4 6 5 6" xfId="2711"/>
    <cellStyle name="Обычный 4 6 6" xfId="2712"/>
    <cellStyle name="Обычный 4 6 6 2" xfId="2713"/>
    <cellStyle name="Обычный 4 6 6 2 2" xfId="2714"/>
    <cellStyle name="Обычный 4 6 6 2 2 2" xfId="2715"/>
    <cellStyle name="Обычный 4 6 6 2 2 3" xfId="2716"/>
    <cellStyle name="Обычный 4 6 6 2 3" xfId="2717"/>
    <cellStyle name="Обычный 4 6 6 2 3 2" xfId="2718"/>
    <cellStyle name="Обычный 4 6 6 2 3 3" xfId="2719"/>
    <cellStyle name="Обычный 4 6 6 2 4" xfId="2720"/>
    <cellStyle name="Обычный 4 6 6 2 5" xfId="2721"/>
    <cellStyle name="Обычный 4 6 6 3" xfId="2722"/>
    <cellStyle name="Обычный 4 6 6 3 2" xfId="2723"/>
    <cellStyle name="Обычный 4 6 6 3 3" xfId="2724"/>
    <cellStyle name="Обычный 4 6 6 4" xfId="2725"/>
    <cellStyle name="Обычный 4 6 6 4 2" xfId="2726"/>
    <cellStyle name="Обычный 4 6 6 4 3" xfId="2727"/>
    <cellStyle name="Обычный 4 6 6 5" xfId="2728"/>
    <cellStyle name="Обычный 4 6 6 6" xfId="2729"/>
    <cellStyle name="Обычный 4 6 7" xfId="2730"/>
    <cellStyle name="Обычный 4 6 8" xfId="2731"/>
    <cellStyle name="Обычный 4 6 8 2" xfId="2732"/>
    <cellStyle name="Обычный 4 6 8 3" xfId="2733"/>
    <cellStyle name="Обычный 4 7" xfId="2734"/>
    <cellStyle name="Обычный 4 7 2" xfId="2735"/>
    <cellStyle name="Обычный 4 7 2 2" xfId="2736"/>
    <cellStyle name="Обычный 4 7 2 2 2" xfId="2737"/>
    <cellStyle name="Обычный 4 7 2 2 3" xfId="2738"/>
    <cellStyle name="Обычный 4 7 2 3" xfId="2739"/>
    <cellStyle name="Обычный 4 7 2 3 2" xfId="2740"/>
    <cellStyle name="Обычный 4 7 2 3 3" xfId="2741"/>
    <cellStyle name="Обычный 4 7 2 4" xfId="2742"/>
    <cellStyle name="Обычный 4 7 2 5" xfId="2743"/>
    <cellStyle name="Обычный 4 7 3" xfId="2744"/>
    <cellStyle name="Обычный 4 7 3 2" xfId="2745"/>
    <cellStyle name="Обычный 4 7 3 3" xfId="2746"/>
    <cellStyle name="Обычный 4 7 4" xfId="2747"/>
    <cellStyle name="Обычный 4 7 4 2" xfId="2748"/>
    <cellStyle name="Обычный 4 7 4 3" xfId="2749"/>
    <cellStyle name="Обычный 4 7 5" xfId="2750"/>
    <cellStyle name="Обычный 4 7 6" xfId="2751"/>
    <cellStyle name="Обычный 4 8" xfId="2752"/>
    <cellStyle name="Обычный 4 8 2" xfId="2753"/>
    <cellStyle name="Обычный 4 8 2 2" xfId="2754"/>
    <cellStyle name="Обычный 4 8 2 2 2" xfId="2755"/>
    <cellStyle name="Обычный 4 8 2 2 3" xfId="2756"/>
    <cellStyle name="Обычный 4 8 2 3" xfId="2757"/>
    <cellStyle name="Обычный 4 8 2 3 2" xfId="2758"/>
    <cellStyle name="Обычный 4 8 2 3 3" xfId="2759"/>
    <cellStyle name="Обычный 4 8 2 4" xfId="2760"/>
    <cellStyle name="Обычный 4 8 2 5" xfId="2761"/>
    <cellStyle name="Обычный 4 8 3" xfId="2762"/>
    <cellStyle name="Обычный 4 8 3 2" xfId="2763"/>
    <cellStyle name="Обычный 4 8 3 3" xfId="2764"/>
    <cellStyle name="Обычный 4 8 4" xfId="2765"/>
    <cellStyle name="Обычный 4 8 4 2" xfId="2766"/>
    <cellStyle name="Обычный 4 8 4 3" xfId="2767"/>
    <cellStyle name="Обычный 4 8 5" xfId="2768"/>
    <cellStyle name="Обычный 4 8 6" xfId="2769"/>
    <cellStyle name="Обычный 4 9" xfId="2770"/>
    <cellStyle name="Обычный 4 9 2" xfId="2771"/>
    <cellStyle name="Обычный 4 9 2 2" xfId="2772"/>
    <cellStyle name="Обычный 4 9 2 2 2" xfId="2773"/>
    <cellStyle name="Обычный 4 9 2 2 3" xfId="2774"/>
    <cellStyle name="Обычный 4 9 2 3" xfId="2775"/>
    <cellStyle name="Обычный 4 9 2 3 2" xfId="2776"/>
    <cellStyle name="Обычный 4 9 2 3 3" xfId="2777"/>
    <cellStyle name="Обычный 4 9 2 4" xfId="2778"/>
    <cellStyle name="Обычный 4 9 2 5" xfId="2779"/>
    <cellStyle name="Обычный 4 9 3" xfId="2780"/>
    <cellStyle name="Обычный 4 9 3 2" xfId="2781"/>
    <cellStyle name="Обычный 4 9 3 3" xfId="2782"/>
    <cellStyle name="Обычный 4 9 4" xfId="2783"/>
    <cellStyle name="Обычный 4 9 4 2" xfId="2784"/>
    <cellStyle name="Обычный 4 9 4 3" xfId="2785"/>
    <cellStyle name="Обычный 4 9 5" xfId="2786"/>
    <cellStyle name="Обычный 4 9 6" xfId="2787"/>
    <cellStyle name="Обычный 5" xfId="2788"/>
    <cellStyle name="Обычный 5 10" xfId="2789"/>
    <cellStyle name="Обычный 5 10 2" xfId="2790"/>
    <cellStyle name="Обычный 5 10 2 2" xfId="2791"/>
    <cellStyle name="Обычный 5 10 2 3" xfId="2792"/>
    <cellStyle name="Обычный 5 10 3" xfId="2793"/>
    <cellStyle name="Обычный 5 10 3 2" xfId="2794"/>
    <cellStyle name="Обычный 5 10 3 3" xfId="2795"/>
    <cellStyle name="Обычный 5 10 4" xfId="2796"/>
    <cellStyle name="Обычный 5 10 5" xfId="2797"/>
    <cellStyle name="Обычный 5 11" xfId="2798"/>
    <cellStyle name="Обычный 5 11 2" xfId="2799"/>
    <cellStyle name="Обычный 5 11 3" xfId="2800"/>
    <cellStyle name="Обычный 5 12" xfId="2801"/>
    <cellStyle name="Обычный 5 12 2" xfId="2802"/>
    <cellStyle name="Обычный 5 12 3" xfId="2803"/>
    <cellStyle name="Обычный 5 13" xfId="2804"/>
    <cellStyle name="Обычный 5 13 2" xfId="2805"/>
    <cellStyle name="Обычный 5 13 3" xfId="2806"/>
    <cellStyle name="Обычный 5 14" xfId="2807"/>
    <cellStyle name="Обычный 5 14 2" xfId="2808"/>
    <cellStyle name="Обычный 5 14 3" xfId="2809"/>
    <cellStyle name="Обычный 5 15" xfId="2810"/>
    <cellStyle name="Обычный 5 15 2" xfId="2811"/>
    <cellStyle name="Обычный 5 15 3" xfId="2812"/>
    <cellStyle name="Обычный 5 16" xfId="2813"/>
    <cellStyle name="Обычный 5 16 2" xfId="2814"/>
    <cellStyle name="Обычный 5 16 3" xfId="2815"/>
    <cellStyle name="Обычный 5 17" xfId="2816"/>
    <cellStyle name="Обычный 5 17 2" xfId="2817"/>
    <cellStyle name="Обычный 5 17 3" xfId="2818"/>
    <cellStyle name="Обычный 5 18" xfId="2819"/>
    <cellStyle name="Обычный 5 19" xfId="2820"/>
    <cellStyle name="Обычный 5 2" xfId="2821"/>
    <cellStyle name="Обычный 5 2 2" xfId="2822"/>
    <cellStyle name="Обычный 5 2 2 2" xfId="2823"/>
    <cellStyle name="Обычный 5 2 2 2 2" xfId="2824"/>
    <cellStyle name="Обычный 5 2 2 2 3" xfId="2825"/>
    <cellStyle name="Обычный 5 2 2 3" xfId="2826"/>
    <cellStyle name="Обычный 5 2 2 3 2" xfId="2827"/>
    <cellStyle name="Обычный 5 2 2 3 3" xfId="2828"/>
    <cellStyle name="Обычный 5 2 2 4" xfId="2829"/>
    <cellStyle name="Обычный 5 2 2 5" xfId="2830"/>
    <cellStyle name="Обычный 5 2 3" xfId="2831"/>
    <cellStyle name="Обычный 5 2 3 2" xfId="2832"/>
    <cellStyle name="Обычный 5 2 3 3" xfId="2833"/>
    <cellStyle name="Обычный 5 2 4" xfId="2834"/>
    <cellStyle name="Обычный 5 2 4 2" xfId="2835"/>
    <cellStyle name="Обычный 5 2 4 3" xfId="2836"/>
    <cellStyle name="Обычный 5 2 5" xfId="2837"/>
    <cellStyle name="Обычный 5 2 6" xfId="2838"/>
    <cellStyle name="Обычный 5 3" xfId="2839"/>
    <cellStyle name="Обычный 5 3 2" xfId="2840"/>
    <cellStyle name="Обычный 5 3 2 2" xfId="2841"/>
    <cellStyle name="Обычный 5 3 2 2 2" xfId="2842"/>
    <cellStyle name="Обычный 5 3 2 2 3" xfId="2843"/>
    <cellStyle name="Обычный 5 3 2 3" xfId="2844"/>
    <cellStyle name="Обычный 5 3 2 3 2" xfId="2845"/>
    <cellStyle name="Обычный 5 3 2 3 3" xfId="2846"/>
    <cellStyle name="Обычный 5 3 2 4" xfId="2847"/>
    <cellStyle name="Обычный 5 3 2 5" xfId="2848"/>
    <cellStyle name="Обычный 5 3 3" xfId="2849"/>
    <cellStyle name="Обычный 5 3 3 2" xfId="2850"/>
    <cellStyle name="Обычный 5 3 3 3" xfId="2851"/>
    <cellStyle name="Обычный 5 3 4" xfId="2852"/>
    <cellStyle name="Обычный 5 3 4 2" xfId="2853"/>
    <cellStyle name="Обычный 5 3 4 3" xfId="2854"/>
    <cellStyle name="Обычный 5 3 5" xfId="2855"/>
    <cellStyle name="Обычный 5 3 6" xfId="2856"/>
    <cellStyle name="Обычный 5 4" xfId="2857"/>
    <cellStyle name="Обычный 5 4 2" xfId="2858"/>
    <cellStyle name="Обычный 5 4 2 2" xfId="2859"/>
    <cellStyle name="Обычный 5 4 2 2 2" xfId="2860"/>
    <cellStyle name="Обычный 5 4 2 2 3" xfId="2861"/>
    <cellStyle name="Обычный 5 4 2 3" xfId="2862"/>
    <cellStyle name="Обычный 5 4 2 3 2" xfId="2863"/>
    <cellStyle name="Обычный 5 4 2 3 3" xfId="2864"/>
    <cellStyle name="Обычный 5 4 2 4" xfId="2865"/>
    <cellStyle name="Обычный 5 4 2 5" xfId="2866"/>
    <cellStyle name="Обычный 5 4 3" xfId="2867"/>
    <cellStyle name="Обычный 5 4 3 2" xfId="2868"/>
    <cellStyle name="Обычный 5 4 3 3" xfId="2869"/>
    <cellStyle name="Обычный 5 4 4" xfId="2870"/>
    <cellStyle name="Обычный 5 4 4 2" xfId="2871"/>
    <cellStyle name="Обычный 5 4 4 3" xfId="2872"/>
    <cellStyle name="Обычный 5 4 5" xfId="2873"/>
    <cellStyle name="Обычный 5 4 6" xfId="2874"/>
    <cellStyle name="Обычный 5 5" xfId="2875"/>
    <cellStyle name="Обычный 5 5 2" xfId="2876"/>
    <cellStyle name="Обычный 5 5 2 2" xfId="2877"/>
    <cellStyle name="Обычный 5 5 2 2 2" xfId="2878"/>
    <cellStyle name="Обычный 5 5 2 2 3" xfId="2879"/>
    <cellStyle name="Обычный 5 5 2 3" xfId="2880"/>
    <cellStyle name="Обычный 5 5 2 3 2" xfId="2881"/>
    <cellStyle name="Обычный 5 5 2 3 3" xfId="2882"/>
    <cellStyle name="Обычный 5 5 2 4" xfId="2883"/>
    <cellStyle name="Обычный 5 5 2 5" xfId="2884"/>
    <cellStyle name="Обычный 5 5 3" xfId="2885"/>
    <cellStyle name="Обычный 5 5 3 2" xfId="2886"/>
    <cellStyle name="Обычный 5 5 3 3" xfId="2887"/>
    <cellStyle name="Обычный 5 5 4" xfId="2888"/>
    <cellStyle name="Обычный 5 5 4 2" xfId="2889"/>
    <cellStyle name="Обычный 5 5 4 3" xfId="2890"/>
    <cellStyle name="Обычный 5 5 5" xfId="2891"/>
    <cellStyle name="Обычный 5 5 6" xfId="2892"/>
    <cellStyle name="Обычный 5 6" xfId="2893"/>
    <cellStyle name="Обычный 5 6 2" xfId="2894"/>
    <cellStyle name="Обычный 5 6 2 2" xfId="2895"/>
    <cellStyle name="Обычный 5 6 2 2 2" xfId="2896"/>
    <cellStyle name="Обычный 5 6 2 2 3" xfId="2897"/>
    <cellStyle name="Обычный 5 6 2 3" xfId="2898"/>
    <cellStyle name="Обычный 5 6 2 3 2" xfId="2899"/>
    <cellStyle name="Обычный 5 6 2 3 3" xfId="2900"/>
    <cellStyle name="Обычный 5 6 2 4" xfId="2901"/>
    <cellStyle name="Обычный 5 6 2 5" xfId="2902"/>
    <cellStyle name="Обычный 5 6 3" xfId="2903"/>
    <cellStyle name="Обычный 5 6 3 2" xfId="2904"/>
    <cellStyle name="Обычный 5 6 3 3" xfId="2905"/>
    <cellStyle name="Обычный 5 6 4" xfId="2906"/>
    <cellStyle name="Обычный 5 6 4 2" xfId="2907"/>
    <cellStyle name="Обычный 5 6 4 3" xfId="2908"/>
    <cellStyle name="Обычный 5 6 5" xfId="2909"/>
    <cellStyle name="Обычный 5 6 6" xfId="2910"/>
    <cellStyle name="Обычный 5 7" xfId="2911"/>
    <cellStyle name="Обычный 5 7 2" xfId="2912"/>
    <cellStyle name="Обычный 5 7 2 2" xfId="2913"/>
    <cellStyle name="Обычный 5 7 2 2 2" xfId="2914"/>
    <cellStyle name="Обычный 5 7 2 2 3" xfId="2915"/>
    <cellStyle name="Обычный 5 7 2 3" xfId="2916"/>
    <cellStyle name="Обычный 5 7 2 3 2" xfId="2917"/>
    <cellStyle name="Обычный 5 7 2 3 3" xfId="2918"/>
    <cellStyle name="Обычный 5 7 2 4" xfId="2919"/>
    <cellStyle name="Обычный 5 7 2 5" xfId="2920"/>
    <cellStyle name="Обычный 5 7 3" xfId="2921"/>
    <cellStyle name="Обычный 5 7 3 2" xfId="2922"/>
    <cellStyle name="Обычный 5 7 3 3" xfId="2923"/>
    <cellStyle name="Обычный 5 7 4" xfId="2924"/>
    <cellStyle name="Обычный 5 7 4 2" xfId="2925"/>
    <cellStyle name="Обычный 5 7 4 3" xfId="2926"/>
    <cellStyle name="Обычный 5 7 5" xfId="2927"/>
    <cellStyle name="Обычный 5 7 6" xfId="2928"/>
    <cellStyle name="Обычный 5 8" xfId="2929"/>
    <cellStyle name="Обычный 5 8 2" xfId="2930"/>
    <cellStyle name="Обычный 5 8 2 2" xfId="2931"/>
    <cellStyle name="Обычный 5 8 2 2 2" xfId="2932"/>
    <cellStyle name="Обычный 5 8 2 2 3" xfId="2933"/>
    <cellStyle name="Обычный 5 8 2 3" xfId="2934"/>
    <cellStyle name="Обычный 5 8 2 3 2" xfId="2935"/>
    <cellStyle name="Обычный 5 8 2 3 3" xfId="2936"/>
    <cellStyle name="Обычный 5 8 2 4" xfId="2937"/>
    <cellStyle name="Обычный 5 8 2 5" xfId="2938"/>
    <cellStyle name="Обычный 5 8 3" xfId="2939"/>
    <cellStyle name="Обычный 5 8 3 2" xfId="2940"/>
    <cellStyle name="Обычный 5 8 3 3" xfId="2941"/>
    <cellStyle name="Обычный 5 8 4" xfId="2942"/>
    <cellStyle name="Обычный 5 8 4 2" xfId="2943"/>
    <cellStyle name="Обычный 5 8 4 3" xfId="2944"/>
    <cellStyle name="Обычный 5 8 5" xfId="2945"/>
    <cellStyle name="Обычный 5 8 6" xfId="2946"/>
    <cellStyle name="Обычный 5 9" xfId="2947"/>
    <cellStyle name="Обычный 5 9 2" xfId="2948"/>
    <cellStyle name="Обычный 5 9 2 2" xfId="2949"/>
    <cellStyle name="Обычный 5 9 2 2 2" xfId="2950"/>
    <cellStyle name="Обычный 5 9 2 2 3" xfId="2951"/>
    <cellStyle name="Обычный 5 9 2 3" xfId="2952"/>
    <cellStyle name="Обычный 5 9 2 3 2" xfId="2953"/>
    <cellStyle name="Обычный 5 9 2 3 3" xfId="2954"/>
    <cellStyle name="Обычный 5 9 2 4" xfId="2955"/>
    <cellStyle name="Обычный 5 9 2 5" xfId="2956"/>
    <cellStyle name="Обычный 5 9 3" xfId="2957"/>
    <cellStyle name="Обычный 5 9 3 2" xfId="2958"/>
    <cellStyle name="Обычный 5 9 3 3" xfId="2959"/>
    <cellStyle name="Обычный 5 9 4" xfId="2960"/>
    <cellStyle name="Обычный 5 9 4 2" xfId="2961"/>
    <cellStyle name="Обычный 5 9 4 3" xfId="2962"/>
    <cellStyle name="Обычный 5 9 5" xfId="2963"/>
    <cellStyle name="Обычный 5 9 6" xfId="2964"/>
    <cellStyle name="Обычный 6" xfId="2965"/>
    <cellStyle name="Обычный 6 10" xfId="2966"/>
    <cellStyle name="Обычный 6 10 2" xfId="2967"/>
    <cellStyle name="Обычный 6 10 2 2" xfId="2968"/>
    <cellStyle name="Обычный 6 10 2 3" xfId="2969"/>
    <cellStyle name="Обычный 6 10 3" xfId="2970"/>
    <cellStyle name="Обычный 6 10 3 2" xfId="2971"/>
    <cellStyle name="Обычный 6 10 3 3" xfId="2972"/>
    <cellStyle name="Обычный 6 10 4" xfId="2973"/>
    <cellStyle name="Обычный 6 10 5" xfId="2974"/>
    <cellStyle name="Обычный 6 11" xfId="2975"/>
    <cellStyle name="Обычный 6 11 2" xfId="2976"/>
    <cellStyle name="Обычный 6 11 3" xfId="2977"/>
    <cellStyle name="Обычный 6 12" xfId="2978"/>
    <cellStyle name="Обычный 6 12 2" xfId="2979"/>
    <cellStyle name="Обычный 6 12 3" xfId="2980"/>
    <cellStyle name="Обычный 6 13" xfId="2981"/>
    <cellStyle name="Обычный 6 14" xfId="2982"/>
    <cellStyle name="Обычный 6 2" xfId="2983"/>
    <cellStyle name="Обычный 6 2 2" xfId="2984"/>
    <cellStyle name="Обычный 6 2 2 2" xfId="2985"/>
    <cellStyle name="Обычный 6 2 2 2 2" xfId="2986"/>
    <cellStyle name="Обычный 6 2 2 2 3" xfId="2987"/>
    <cellStyle name="Обычный 6 2 2 3" xfId="2988"/>
    <cellStyle name="Обычный 6 2 2 3 2" xfId="2989"/>
    <cellStyle name="Обычный 6 2 2 3 3" xfId="2990"/>
    <cellStyle name="Обычный 6 2 2 4" xfId="2991"/>
    <cellStyle name="Обычный 6 2 2 5" xfId="2992"/>
    <cellStyle name="Обычный 6 2 3" xfId="2993"/>
    <cellStyle name="Обычный 6 2 3 2" xfId="2994"/>
    <cellStyle name="Обычный 6 2 3 3" xfId="2995"/>
    <cellStyle name="Обычный 6 2 4" xfId="2996"/>
    <cellStyle name="Обычный 6 2 4 2" xfId="2997"/>
    <cellStyle name="Обычный 6 2 4 3" xfId="2998"/>
    <cellStyle name="Обычный 6 2 5" xfId="2999"/>
    <cellStyle name="Обычный 6 2 6" xfId="3000"/>
    <cellStyle name="Обычный 6 3" xfId="3001"/>
    <cellStyle name="Обычный 6 3 2" xfId="3002"/>
    <cellStyle name="Обычный 6 3 2 2" xfId="3003"/>
    <cellStyle name="Обычный 6 3 2 2 2" xfId="3004"/>
    <cellStyle name="Обычный 6 3 2 2 3" xfId="3005"/>
    <cellStyle name="Обычный 6 3 2 3" xfId="3006"/>
    <cellStyle name="Обычный 6 3 2 3 2" xfId="3007"/>
    <cellStyle name="Обычный 6 3 2 3 3" xfId="3008"/>
    <cellStyle name="Обычный 6 3 2 4" xfId="3009"/>
    <cellStyle name="Обычный 6 3 2 5" xfId="3010"/>
    <cellStyle name="Обычный 6 3 3" xfId="3011"/>
    <cellStyle name="Обычный 6 3 3 2" xfId="3012"/>
    <cellStyle name="Обычный 6 3 3 3" xfId="3013"/>
    <cellStyle name="Обычный 6 3 4" xfId="3014"/>
    <cellStyle name="Обычный 6 3 4 2" xfId="3015"/>
    <cellStyle name="Обычный 6 3 4 3" xfId="3016"/>
    <cellStyle name="Обычный 6 3 5" xfId="3017"/>
    <cellStyle name="Обычный 6 3 6" xfId="3018"/>
    <cellStyle name="Обычный 6 4" xfId="3019"/>
    <cellStyle name="Обычный 6 4 2" xfId="3020"/>
    <cellStyle name="Обычный 6 4 2 2" xfId="3021"/>
    <cellStyle name="Обычный 6 4 2 2 2" xfId="3022"/>
    <cellStyle name="Обычный 6 4 2 2 3" xfId="3023"/>
    <cellStyle name="Обычный 6 4 2 3" xfId="3024"/>
    <cellStyle name="Обычный 6 4 2 3 2" xfId="3025"/>
    <cellStyle name="Обычный 6 4 2 3 3" xfId="3026"/>
    <cellStyle name="Обычный 6 4 2 4" xfId="3027"/>
    <cellStyle name="Обычный 6 4 2 5" xfId="3028"/>
    <cellStyle name="Обычный 6 4 3" xfId="3029"/>
    <cellStyle name="Обычный 6 4 3 2" xfId="3030"/>
    <cellStyle name="Обычный 6 4 3 3" xfId="3031"/>
    <cellStyle name="Обычный 6 4 4" xfId="3032"/>
    <cellStyle name="Обычный 6 4 4 2" xfId="3033"/>
    <cellStyle name="Обычный 6 4 4 3" xfId="3034"/>
    <cellStyle name="Обычный 6 4 5" xfId="3035"/>
    <cellStyle name="Обычный 6 4 6" xfId="3036"/>
    <cellStyle name="Обычный 6 5" xfId="3037"/>
    <cellStyle name="Обычный 6 5 2" xfId="3038"/>
    <cellStyle name="Обычный 6 5 2 2" xfId="3039"/>
    <cellStyle name="Обычный 6 5 2 2 2" xfId="3040"/>
    <cellStyle name="Обычный 6 5 2 2 3" xfId="3041"/>
    <cellStyle name="Обычный 6 5 2 3" xfId="3042"/>
    <cellStyle name="Обычный 6 5 2 3 2" xfId="3043"/>
    <cellStyle name="Обычный 6 5 2 3 3" xfId="3044"/>
    <cellStyle name="Обычный 6 5 2 4" xfId="3045"/>
    <cellStyle name="Обычный 6 5 2 5" xfId="3046"/>
    <cellStyle name="Обычный 6 5 3" xfId="3047"/>
    <cellStyle name="Обычный 6 5 3 2" xfId="3048"/>
    <cellStyle name="Обычный 6 5 3 3" xfId="3049"/>
    <cellStyle name="Обычный 6 5 4" xfId="3050"/>
    <cellStyle name="Обычный 6 5 4 2" xfId="3051"/>
    <cellStyle name="Обычный 6 5 4 3" xfId="3052"/>
    <cellStyle name="Обычный 6 5 5" xfId="3053"/>
    <cellStyle name="Обычный 6 5 6" xfId="3054"/>
    <cellStyle name="Обычный 6 6" xfId="3055"/>
    <cellStyle name="Обычный 6 6 2" xfId="3056"/>
    <cellStyle name="Обычный 6 6 2 2" xfId="3057"/>
    <cellStyle name="Обычный 6 6 2 2 2" xfId="3058"/>
    <cellStyle name="Обычный 6 6 2 2 3" xfId="3059"/>
    <cellStyle name="Обычный 6 6 2 3" xfId="3060"/>
    <cellStyle name="Обычный 6 6 2 3 2" xfId="3061"/>
    <cellStyle name="Обычный 6 6 2 3 3" xfId="3062"/>
    <cellStyle name="Обычный 6 6 2 4" xfId="3063"/>
    <cellStyle name="Обычный 6 6 2 5" xfId="3064"/>
    <cellStyle name="Обычный 6 6 3" xfId="3065"/>
    <cellStyle name="Обычный 6 6 3 2" xfId="3066"/>
    <cellStyle name="Обычный 6 6 3 3" xfId="3067"/>
    <cellStyle name="Обычный 6 6 4" xfId="3068"/>
    <cellStyle name="Обычный 6 6 4 2" xfId="3069"/>
    <cellStyle name="Обычный 6 6 4 3" xfId="3070"/>
    <cellStyle name="Обычный 6 6 5" xfId="3071"/>
    <cellStyle name="Обычный 6 6 6" xfId="3072"/>
    <cellStyle name="Обычный 6 7" xfId="3073"/>
    <cellStyle name="Обычный 6 7 2" xfId="3074"/>
    <cellStyle name="Обычный 6 7 2 2" xfId="3075"/>
    <cellStyle name="Обычный 6 7 2 2 2" xfId="3076"/>
    <cellStyle name="Обычный 6 7 2 2 3" xfId="3077"/>
    <cellStyle name="Обычный 6 7 2 3" xfId="3078"/>
    <cellStyle name="Обычный 6 7 2 3 2" xfId="3079"/>
    <cellStyle name="Обычный 6 7 2 3 3" xfId="3080"/>
    <cellStyle name="Обычный 6 7 2 4" xfId="3081"/>
    <cellStyle name="Обычный 6 7 2 5" xfId="3082"/>
    <cellStyle name="Обычный 6 7 3" xfId="3083"/>
    <cellStyle name="Обычный 6 7 3 2" xfId="3084"/>
    <cellStyle name="Обычный 6 7 3 3" xfId="3085"/>
    <cellStyle name="Обычный 6 7 4" xfId="3086"/>
    <cellStyle name="Обычный 6 7 4 2" xfId="3087"/>
    <cellStyle name="Обычный 6 7 4 3" xfId="3088"/>
    <cellStyle name="Обычный 6 7 5" xfId="3089"/>
    <cellStyle name="Обычный 6 7 6" xfId="3090"/>
    <cellStyle name="Обычный 6 8" xfId="3091"/>
    <cellStyle name="Обычный 6 8 2" xfId="3092"/>
    <cellStyle name="Обычный 6 8 2 2" xfId="3093"/>
    <cellStyle name="Обычный 6 8 2 2 2" xfId="3094"/>
    <cellStyle name="Обычный 6 8 2 2 3" xfId="3095"/>
    <cellStyle name="Обычный 6 8 2 3" xfId="3096"/>
    <cellStyle name="Обычный 6 8 2 3 2" xfId="3097"/>
    <cellStyle name="Обычный 6 8 2 3 3" xfId="3098"/>
    <cellStyle name="Обычный 6 8 2 4" xfId="3099"/>
    <cellStyle name="Обычный 6 8 2 5" xfId="3100"/>
    <cellStyle name="Обычный 6 8 3" xfId="3101"/>
    <cellStyle name="Обычный 6 8 3 2" xfId="3102"/>
    <cellStyle name="Обычный 6 8 3 3" xfId="3103"/>
    <cellStyle name="Обычный 6 8 4" xfId="3104"/>
    <cellStyle name="Обычный 6 8 4 2" xfId="3105"/>
    <cellStyle name="Обычный 6 8 4 3" xfId="3106"/>
    <cellStyle name="Обычный 6 8 5" xfId="3107"/>
    <cellStyle name="Обычный 6 8 6" xfId="3108"/>
    <cellStyle name="Обычный 6 9" xfId="3109"/>
    <cellStyle name="Обычный 6 9 2" xfId="3110"/>
    <cellStyle name="Обычный 6 9 2 2" xfId="3111"/>
    <cellStyle name="Обычный 6 9 2 2 2" xfId="3112"/>
    <cellStyle name="Обычный 6 9 2 2 3" xfId="3113"/>
    <cellStyle name="Обычный 6 9 2 3" xfId="3114"/>
    <cellStyle name="Обычный 6 9 2 3 2" xfId="3115"/>
    <cellStyle name="Обычный 6 9 2 3 3" xfId="3116"/>
    <cellStyle name="Обычный 6 9 2 4" xfId="3117"/>
    <cellStyle name="Обычный 6 9 2 5" xfId="3118"/>
    <cellStyle name="Обычный 6 9 3" xfId="3119"/>
    <cellStyle name="Обычный 6 9 3 2" xfId="3120"/>
    <cellStyle name="Обычный 6 9 3 3" xfId="3121"/>
    <cellStyle name="Обычный 6 9 4" xfId="3122"/>
    <cellStyle name="Обычный 6 9 4 2" xfId="3123"/>
    <cellStyle name="Обычный 6 9 4 3" xfId="3124"/>
    <cellStyle name="Обычный 6 9 5" xfId="3125"/>
    <cellStyle name="Обычный 6 9 6" xfId="3126"/>
    <cellStyle name="Обычный 7" xfId="3127"/>
    <cellStyle name="Обычный 7 10" xfId="3128"/>
    <cellStyle name="Обычный 7 10 2" xfId="3129"/>
    <cellStyle name="Обычный 7 10 2 2" xfId="3130"/>
    <cellStyle name="Обычный 7 10 2 3" xfId="3131"/>
    <cellStyle name="Обычный 7 10 3" xfId="3132"/>
    <cellStyle name="Обычный 7 10 3 2" xfId="3133"/>
    <cellStyle name="Обычный 7 10 3 3" xfId="3134"/>
    <cellStyle name="Обычный 7 10 4" xfId="3135"/>
    <cellStyle name="Обычный 7 10 5" xfId="3136"/>
    <cellStyle name="Обычный 7 11" xfId="3137"/>
    <cellStyle name="Обычный 7 11 2" xfId="3138"/>
    <cellStyle name="Обычный 7 11 3" xfId="3139"/>
    <cellStyle name="Обычный 7 12" xfId="3140"/>
    <cellStyle name="Обычный 7 12 2" xfId="3141"/>
    <cellStyle name="Обычный 7 12 3" xfId="3142"/>
    <cellStyle name="Обычный 7 13" xfId="3143"/>
    <cellStyle name="Обычный 7 14" xfId="3144"/>
    <cellStyle name="Обычный 7 2" xfId="3145"/>
    <cellStyle name="Обычный 7 2 2" xfId="3146"/>
    <cellStyle name="Обычный 7 2 2 2" xfId="3147"/>
    <cellStyle name="Обычный 7 2 2 2 2" xfId="3148"/>
    <cellStyle name="Обычный 7 2 2 2 3" xfId="3149"/>
    <cellStyle name="Обычный 7 2 2 3" xfId="3150"/>
    <cellStyle name="Обычный 7 2 2 3 2" xfId="3151"/>
    <cellStyle name="Обычный 7 2 2 3 3" xfId="3152"/>
    <cellStyle name="Обычный 7 2 2 4" xfId="3153"/>
    <cellStyle name="Обычный 7 2 2 5" xfId="3154"/>
    <cellStyle name="Обычный 7 2 3" xfId="3155"/>
    <cellStyle name="Обычный 7 2 3 2" xfId="3156"/>
    <cellStyle name="Обычный 7 2 3 3" xfId="3157"/>
    <cellStyle name="Обычный 7 2 4" xfId="3158"/>
    <cellStyle name="Обычный 7 2 4 2" xfId="3159"/>
    <cellStyle name="Обычный 7 2 4 3" xfId="3160"/>
    <cellStyle name="Обычный 7 2 5" xfId="3161"/>
    <cellStyle name="Обычный 7 2 6" xfId="3162"/>
    <cellStyle name="Обычный 7 3" xfId="3163"/>
    <cellStyle name="Обычный 7 3 2" xfId="3164"/>
    <cellStyle name="Обычный 7 3 2 2" xfId="3165"/>
    <cellStyle name="Обычный 7 3 2 2 2" xfId="3166"/>
    <cellStyle name="Обычный 7 3 2 2 3" xfId="3167"/>
    <cellStyle name="Обычный 7 3 2 3" xfId="3168"/>
    <cellStyle name="Обычный 7 3 2 3 2" xfId="3169"/>
    <cellStyle name="Обычный 7 3 2 3 3" xfId="3170"/>
    <cellStyle name="Обычный 7 3 2 4" xfId="3171"/>
    <cellStyle name="Обычный 7 3 2 5" xfId="3172"/>
    <cellStyle name="Обычный 7 3 3" xfId="3173"/>
    <cellStyle name="Обычный 7 3 3 2" xfId="3174"/>
    <cellStyle name="Обычный 7 3 3 3" xfId="3175"/>
    <cellStyle name="Обычный 7 3 4" xfId="3176"/>
    <cellStyle name="Обычный 7 3 4 2" xfId="3177"/>
    <cellStyle name="Обычный 7 3 4 3" xfId="3178"/>
    <cellStyle name="Обычный 7 3 5" xfId="3179"/>
    <cellStyle name="Обычный 7 3 6" xfId="3180"/>
    <cellStyle name="Обычный 7 4" xfId="3181"/>
    <cellStyle name="Обычный 7 4 2" xfId="3182"/>
    <cellStyle name="Обычный 7 4 2 2" xfId="3183"/>
    <cellStyle name="Обычный 7 4 2 2 2" xfId="3184"/>
    <cellStyle name="Обычный 7 4 2 2 3" xfId="3185"/>
    <cellStyle name="Обычный 7 4 2 3" xfId="3186"/>
    <cellStyle name="Обычный 7 4 2 3 2" xfId="3187"/>
    <cellStyle name="Обычный 7 4 2 3 3" xfId="3188"/>
    <cellStyle name="Обычный 7 4 2 4" xfId="3189"/>
    <cellStyle name="Обычный 7 4 2 5" xfId="3190"/>
    <cellStyle name="Обычный 7 4 3" xfId="3191"/>
    <cellStyle name="Обычный 7 4 3 2" xfId="3192"/>
    <cellStyle name="Обычный 7 4 3 3" xfId="3193"/>
    <cellStyle name="Обычный 7 4 4" xfId="3194"/>
    <cellStyle name="Обычный 7 4 4 2" xfId="3195"/>
    <cellStyle name="Обычный 7 4 4 3" xfId="3196"/>
    <cellStyle name="Обычный 7 4 5" xfId="3197"/>
    <cellStyle name="Обычный 7 4 6" xfId="3198"/>
    <cellStyle name="Обычный 7 5" xfId="3199"/>
    <cellStyle name="Обычный 7 5 2" xfId="3200"/>
    <cellStyle name="Обычный 7 5 2 2" xfId="3201"/>
    <cellStyle name="Обычный 7 5 2 2 2" xfId="3202"/>
    <cellStyle name="Обычный 7 5 2 2 3" xfId="3203"/>
    <cellStyle name="Обычный 7 5 2 3" xfId="3204"/>
    <cellStyle name="Обычный 7 5 2 3 2" xfId="3205"/>
    <cellStyle name="Обычный 7 5 2 3 3" xfId="3206"/>
    <cellStyle name="Обычный 7 5 2 4" xfId="3207"/>
    <cellStyle name="Обычный 7 5 2 5" xfId="3208"/>
    <cellStyle name="Обычный 7 5 3" xfId="3209"/>
    <cellStyle name="Обычный 7 5 3 2" xfId="3210"/>
    <cellStyle name="Обычный 7 5 3 3" xfId="3211"/>
    <cellStyle name="Обычный 7 5 4" xfId="3212"/>
    <cellStyle name="Обычный 7 5 4 2" xfId="3213"/>
    <cellStyle name="Обычный 7 5 4 3" xfId="3214"/>
    <cellStyle name="Обычный 7 5 5" xfId="3215"/>
    <cellStyle name="Обычный 7 5 6" xfId="3216"/>
    <cellStyle name="Обычный 7 6" xfId="3217"/>
    <cellStyle name="Обычный 7 6 2" xfId="3218"/>
    <cellStyle name="Обычный 7 6 2 2" xfId="3219"/>
    <cellStyle name="Обычный 7 6 2 2 2" xfId="3220"/>
    <cellStyle name="Обычный 7 6 2 2 3" xfId="3221"/>
    <cellStyle name="Обычный 7 6 2 3" xfId="3222"/>
    <cellStyle name="Обычный 7 6 2 3 2" xfId="3223"/>
    <cellStyle name="Обычный 7 6 2 3 3" xfId="3224"/>
    <cellStyle name="Обычный 7 6 2 4" xfId="3225"/>
    <cellStyle name="Обычный 7 6 2 5" xfId="3226"/>
    <cellStyle name="Обычный 7 6 3" xfId="3227"/>
    <cellStyle name="Обычный 7 6 3 2" xfId="3228"/>
    <cellStyle name="Обычный 7 6 3 3" xfId="3229"/>
    <cellStyle name="Обычный 7 6 4" xfId="3230"/>
    <cellStyle name="Обычный 7 6 4 2" xfId="3231"/>
    <cellStyle name="Обычный 7 6 4 3" xfId="3232"/>
    <cellStyle name="Обычный 7 6 5" xfId="3233"/>
    <cellStyle name="Обычный 7 6 6" xfId="3234"/>
    <cellStyle name="Обычный 7 7" xfId="3235"/>
    <cellStyle name="Обычный 7 7 2" xfId="3236"/>
    <cellStyle name="Обычный 7 7 2 2" xfId="3237"/>
    <cellStyle name="Обычный 7 7 2 2 2" xfId="3238"/>
    <cellStyle name="Обычный 7 7 2 2 3" xfId="3239"/>
    <cellStyle name="Обычный 7 7 2 3" xfId="3240"/>
    <cellStyle name="Обычный 7 7 2 3 2" xfId="3241"/>
    <cellStyle name="Обычный 7 7 2 3 3" xfId="3242"/>
    <cellStyle name="Обычный 7 7 2 4" xfId="3243"/>
    <cellStyle name="Обычный 7 7 2 5" xfId="3244"/>
    <cellStyle name="Обычный 7 7 3" xfId="3245"/>
    <cellStyle name="Обычный 7 7 3 2" xfId="3246"/>
    <cellStyle name="Обычный 7 7 3 3" xfId="3247"/>
    <cellStyle name="Обычный 7 7 4" xfId="3248"/>
    <cellStyle name="Обычный 7 7 4 2" xfId="3249"/>
    <cellStyle name="Обычный 7 7 4 3" xfId="3250"/>
    <cellStyle name="Обычный 7 7 5" xfId="3251"/>
    <cellStyle name="Обычный 7 7 6" xfId="3252"/>
    <cellStyle name="Обычный 7 8" xfId="3253"/>
    <cellStyle name="Обычный 7 8 2" xfId="3254"/>
    <cellStyle name="Обычный 7 8 2 2" xfId="3255"/>
    <cellStyle name="Обычный 7 8 2 2 2" xfId="3256"/>
    <cellStyle name="Обычный 7 8 2 2 3" xfId="3257"/>
    <cellStyle name="Обычный 7 8 2 3" xfId="3258"/>
    <cellStyle name="Обычный 7 8 2 3 2" xfId="3259"/>
    <cellStyle name="Обычный 7 8 2 3 3" xfId="3260"/>
    <cellStyle name="Обычный 7 8 2 4" xfId="3261"/>
    <cellStyle name="Обычный 7 8 2 5" xfId="3262"/>
    <cellStyle name="Обычный 7 8 3" xfId="3263"/>
    <cellStyle name="Обычный 7 8 3 2" xfId="3264"/>
    <cellStyle name="Обычный 7 8 3 3" xfId="3265"/>
    <cellStyle name="Обычный 7 8 4" xfId="3266"/>
    <cellStyle name="Обычный 7 8 4 2" xfId="3267"/>
    <cellStyle name="Обычный 7 8 4 3" xfId="3268"/>
    <cellStyle name="Обычный 7 8 5" xfId="3269"/>
    <cellStyle name="Обычный 7 8 6" xfId="3270"/>
    <cellStyle name="Обычный 7 9" xfId="3271"/>
    <cellStyle name="Обычный 7 9 2" xfId="3272"/>
    <cellStyle name="Обычный 7 9 2 2" xfId="3273"/>
    <cellStyle name="Обычный 7 9 2 2 2" xfId="3274"/>
    <cellStyle name="Обычный 7 9 2 2 3" xfId="3275"/>
    <cellStyle name="Обычный 7 9 2 3" xfId="3276"/>
    <cellStyle name="Обычный 7 9 2 3 2" xfId="3277"/>
    <cellStyle name="Обычный 7 9 2 3 3" xfId="3278"/>
    <cellStyle name="Обычный 7 9 2 4" xfId="3279"/>
    <cellStyle name="Обычный 7 9 2 5" xfId="3280"/>
    <cellStyle name="Обычный 7 9 3" xfId="3281"/>
    <cellStyle name="Обычный 7 9 3 2" xfId="3282"/>
    <cellStyle name="Обычный 7 9 3 3" xfId="3283"/>
    <cellStyle name="Обычный 7 9 4" xfId="3284"/>
    <cellStyle name="Обычный 7 9 4 2" xfId="3285"/>
    <cellStyle name="Обычный 7 9 4 3" xfId="3286"/>
    <cellStyle name="Обычный 7 9 5" xfId="3287"/>
    <cellStyle name="Обычный 7 9 6" xfId="3288"/>
    <cellStyle name="Обычный 8" xfId="3289"/>
    <cellStyle name="Обычный 8 10" xfId="3290"/>
    <cellStyle name="Обычный 8 10 2" xfId="3291"/>
    <cellStyle name="Обычный 8 10 2 2" xfId="3292"/>
    <cellStyle name="Обычный 8 10 2 3" xfId="3293"/>
    <cellStyle name="Обычный 8 10 3" xfId="3294"/>
    <cellStyle name="Обычный 8 10 3 2" xfId="3295"/>
    <cellStyle name="Обычный 8 10 3 3" xfId="3296"/>
    <cellStyle name="Обычный 8 10 4" xfId="3297"/>
    <cellStyle name="Обычный 8 10 5" xfId="3298"/>
    <cellStyle name="Обычный 8 11" xfId="3299"/>
    <cellStyle name="Обычный 8 11 2" xfId="3300"/>
    <cellStyle name="Обычный 8 11 3" xfId="3301"/>
    <cellStyle name="Обычный 8 12" xfId="3302"/>
    <cellStyle name="Обычный 8 12 2" xfId="3303"/>
    <cellStyle name="Обычный 8 12 3" xfId="3304"/>
    <cellStyle name="Обычный 8 13" xfId="3305"/>
    <cellStyle name="Обычный 8 14" xfId="3306"/>
    <cellStyle name="Обычный 8 2" xfId="3307"/>
    <cellStyle name="Обычный 8 2 2" xfId="3308"/>
    <cellStyle name="Обычный 8 2 2 2" xfId="3309"/>
    <cellStyle name="Обычный 8 2 2 2 2" xfId="3310"/>
    <cellStyle name="Обычный 8 2 2 2 3" xfId="3311"/>
    <cellStyle name="Обычный 8 2 2 3" xfId="3312"/>
    <cellStyle name="Обычный 8 2 2 3 2" xfId="3313"/>
    <cellStyle name="Обычный 8 2 2 3 3" xfId="3314"/>
    <cellStyle name="Обычный 8 2 2 4" xfId="3315"/>
    <cellStyle name="Обычный 8 2 2 5" xfId="3316"/>
    <cellStyle name="Обычный 8 2 3" xfId="3317"/>
    <cellStyle name="Обычный 8 2 3 2" xfId="3318"/>
    <cellStyle name="Обычный 8 2 3 3" xfId="3319"/>
    <cellStyle name="Обычный 8 2 4" xfId="3320"/>
    <cellStyle name="Обычный 8 2 4 2" xfId="3321"/>
    <cellStyle name="Обычный 8 2 4 3" xfId="3322"/>
    <cellStyle name="Обычный 8 2 5" xfId="3323"/>
    <cellStyle name="Обычный 8 2 6" xfId="3324"/>
    <cellStyle name="Обычный 8 3" xfId="3325"/>
    <cellStyle name="Обычный 8 3 2" xfId="3326"/>
    <cellStyle name="Обычный 8 3 2 2" xfId="3327"/>
    <cellStyle name="Обычный 8 3 2 2 2" xfId="3328"/>
    <cellStyle name="Обычный 8 3 2 2 3" xfId="3329"/>
    <cellStyle name="Обычный 8 3 2 3" xfId="3330"/>
    <cellStyle name="Обычный 8 3 2 3 2" xfId="3331"/>
    <cellStyle name="Обычный 8 3 2 3 3" xfId="3332"/>
    <cellStyle name="Обычный 8 3 2 4" xfId="3333"/>
    <cellStyle name="Обычный 8 3 2 5" xfId="3334"/>
    <cellStyle name="Обычный 8 3 3" xfId="3335"/>
    <cellStyle name="Обычный 8 3 3 2" xfId="3336"/>
    <cellStyle name="Обычный 8 3 3 3" xfId="3337"/>
    <cellStyle name="Обычный 8 3 4" xfId="3338"/>
    <cellStyle name="Обычный 8 3 4 2" xfId="3339"/>
    <cellStyle name="Обычный 8 3 4 3" xfId="3340"/>
    <cellStyle name="Обычный 8 3 5" xfId="3341"/>
    <cellStyle name="Обычный 8 3 6" xfId="3342"/>
    <cellStyle name="Обычный 8 4" xfId="3343"/>
    <cellStyle name="Обычный 8 4 2" xfId="3344"/>
    <cellStyle name="Обычный 8 4 2 2" xfId="3345"/>
    <cellStyle name="Обычный 8 4 2 2 2" xfId="3346"/>
    <cellStyle name="Обычный 8 4 2 2 3" xfId="3347"/>
    <cellStyle name="Обычный 8 4 2 3" xfId="3348"/>
    <cellStyle name="Обычный 8 4 2 3 2" xfId="3349"/>
    <cellStyle name="Обычный 8 4 2 3 3" xfId="3350"/>
    <cellStyle name="Обычный 8 4 2 4" xfId="3351"/>
    <cellStyle name="Обычный 8 4 2 5" xfId="3352"/>
    <cellStyle name="Обычный 8 4 3" xfId="3353"/>
    <cellStyle name="Обычный 8 4 3 2" xfId="3354"/>
    <cellStyle name="Обычный 8 4 3 3" xfId="3355"/>
    <cellStyle name="Обычный 8 4 4" xfId="3356"/>
    <cellStyle name="Обычный 8 4 4 2" xfId="3357"/>
    <cellStyle name="Обычный 8 4 4 3" xfId="3358"/>
    <cellStyle name="Обычный 8 4 5" xfId="3359"/>
    <cellStyle name="Обычный 8 4 6" xfId="3360"/>
    <cellStyle name="Обычный 8 5" xfId="3361"/>
    <cellStyle name="Обычный 8 5 2" xfId="3362"/>
    <cellStyle name="Обычный 8 5 2 2" xfId="3363"/>
    <cellStyle name="Обычный 8 5 2 2 2" xfId="3364"/>
    <cellStyle name="Обычный 8 5 2 2 3" xfId="3365"/>
    <cellStyle name="Обычный 8 5 2 3" xfId="3366"/>
    <cellStyle name="Обычный 8 5 2 3 2" xfId="3367"/>
    <cellStyle name="Обычный 8 5 2 3 3" xfId="3368"/>
    <cellStyle name="Обычный 8 5 2 4" xfId="3369"/>
    <cellStyle name="Обычный 8 5 2 5" xfId="3370"/>
    <cellStyle name="Обычный 8 5 3" xfId="3371"/>
    <cellStyle name="Обычный 8 5 3 2" xfId="3372"/>
    <cellStyle name="Обычный 8 5 3 3" xfId="3373"/>
    <cellStyle name="Обычный 8 5 4" xfId="3374"/>
    <cellStyle name="Обычный 8 5 4 2" xfId="3375"/>
    <cellStyle name="Обычный 8 5 4 3" xfId="3376"/>
    <cellStyle name="Обычный 8 5 5" xfId="3377"/>
    <cellStyle name="Обычный 8 5 6" xfId="3378"/>
    <cellStyle name="Обычный 8 6" xfId="3379"/>
    <cellStyle name="Обычный 8 6 2" xfId="3380"/>
    <cellStyle name="Обычный 8 6 2 2" xfId="3381"/>
    <cellStyle name="Обычный 8 6 2 2 2" xfId="3382"/>
    <cellStyle name="Обычный 8 6 2 2 3" xfId="3383"/>
    <cellStyle name="Обычный 8 6 2 3" xfId="3384"/>
    <cellStyle name="Обычный 8 6 2 3 2" xfId="3385"/>
    <cellStyle name="Обычный 8 6 2 3 3" xfId="3386"/>
    <cellStyle name="Обычный 8 6 2 4" xfId="3387"/>
    <cellStyle name="Обычный 8 6 2 5" xfId="3388"/>
    <cellStyle name="Обычный 8 6 3" xfId="3389"/>
    <cellStyle name="Обычный 8 6 3 2" xfId="3390"/>
    <cellStyle name="Обычный 8 6 3 3" xfId="3391"/>
    <cellStyle name="Обычный 8 6 4" xfId="3392"/>
    <cellStyle name="Обычный 8 6 4 2" xfId="3393"/>
    <cellStyle name="Обычный 8 6 4 3" xfId="3394"/>
    <cellStyle name="Обычный 8 6 5" xfId="3395"/>
    <cellStyle name="Обычный 8 6 6" xfId="3396"/>
    <cellStyle name="Обычный 8 7" xfId="3397"/>
    <cellStyle name="Обычный 8 7 2" xfId="3398"/>
    <cellStyle name="Обычный 8 7 2 2" xfId="3399"/>
    <cellStyle name="Обычный 8 7 2 2 2" xfId="3400"/>
    <cellStyle name="Обычный 8 7 2 2 3" xfId="3401"/>
    <cellStyle name="Обычный 8 7 2 3" xfId="3402"/>
    <cellStyle name="Обычный 8 7 2 3 2" xfId="3403"/>
    <cellStyle name="Обычный 8 7 2 3 3" xfId="3404"/>
    <cellStyle name="Обычный 8 7 2 4" xfId="3405"/>
    <cellStyle name="Обычный 8 7 2 5" xfId="3406"/>
    <cellStyle name="Обычный 8 7 3" xfId="3407"/>
    <cellStyle name="Обычный 8 7 3 2" xfId="3408"/>
    <cellStyle name="Обычный 8 7 3 3" xfId="3409"/>
    <cellStyle name="Обычный 8 7 4" xfId="3410"/>
    <cellStyle name="Обычный 8 7 4 2" xfId="3411"/>
    <cellStyle name="Обычный 8 7 4 3" xfId="3412"/>
    <cellStyle name="Обычный 8 7 5" xfId="3413"/>
    <cellStyle name="Обычный 8 7 6" xfId="3414"/>
    <cellStyle name="Обычный 8 8" xfId="3415"/>
    <cellStyle name="Обычный 8 8 2" xfId="3416"/>
    <cellStyle name="Обычный 8 8 2 2" xfId="3417"/>
    <cellStyle name="Обычный 8 8 2 2 2" xfId="3418"/>
    <cellStyle name="Обычный 8 8 2 2 3" xfId="3419"/>
    <cellStyle name="Обычный 8 8 2 3" xfId="3420"/>
    <cellStyle name="Обычный 8 8 2 3 2" xfId="3421"/>
    <cellStyle name="Обычный 8 8 2 3 3" xfId="3422"/>
    <cellStyle name="Обычный 8 8 2 4" xfId="3423"/>
    <cellStyle name="Обычный 8 8 2 5" xfId="3424"/>
    <cellStyle name="Обычный 8 8 3" xfId="3425"/>
    <cellStyle name="Обычный 8 8 3 2" xfId="3426"/>
    <cellStyle name="Обычный 8 8 3 3" xfId="3427"/>
    <cellStyle name="Обычный 8 8 4" xfId="3428"/>
    <cellStyle name="Обычный 8 8 4 2" xfId="3429"/>
    <cellStyle name="Обычный 8 8 4 3" xfId="3430"/>
    <cellStyle name="Обычный 8 8 5" xfId="3431"/>
    <cellStyle name="Обычный 8 8 6" xfId="3432"/>
    <cellStyle name="Обычный 8 9" xfId="3433"/>
    <cellStyle name="Обычный 8 9 2" xfId="3434"/>
    <cellStyle name="Обычный 8 9 2 2" xfId="3435"/>
    <cellStyle name="Обычный 8 9 2 2 2" xfId="3436"/>
    <cellStyle name="Обычный 8 9 2 2 3" xfId="3437"/>
    <cellStyle name="Обычный 8 9 2 3" xfId="3438"/>
    <cellStyle name="Обычный 8 9 2 3 2" xfId="3439"/>
    <cellStyle name="Обычный 8 9 2 3 3" xfId="3440"/>
    <cellStyle name="Обычный 8 9 2 4" xfId="3441"/>
    <cellStyle name="Обычный 8 9 2 5" xfId="3442"/>
    <cellStyle name="Обычный 8 9 3" xfId="3443"/>
    <cellStyle name="Обычный 8 9 3 2" xfId="3444"/>
    <cellStyle name="Обычный 8 9 3 3" xfId="3445"/>
    <cellStyle name="Обычный 8 9 4" xfId="3446"/>
    <cellStyle name="Обычный 8 9 4 2" xfId="3447"/>
    <cellStyle name="Обычный 8 9 4 3" xfId="3448"/>
    <cellStyle name="Обычный 8 9 5" xfId="3449"/>
    <cellStyle name="Обычный 8 9 6" xfId="3450"/>
    <cellStyle name="Обычный 9" xfId="3451"/>
    <cellStyle name="Обычный 9 2" xfId="3452"/>
    <cellStyle name="Обычный 9 2 2" xfId="3453"/>
    <cellStyle name="Обычный 9 2 2 2" xfId="3454"/>
    <cellStyle name="Обычный 9 2 2 3" xfId="3455"/>
    <cellStyle name="Обычный 9 2 3" xfId="3456"/>
    <cellStyle name="Обычный 9 2 3 2" xfId="3457"/>
    <cellStyle name="Обычный 9 2 3 3" xfId="3458"/>
    <cellStyle name="Обычный 9 2 4" xfId="3459"/>
    <cellStyle name="Обычный 9 2 5" xfId="3460"/>
    <cellStyle name="Обычный 9 3" xfId="3461"/>
    <cellStyle name="Обычный 9 3 2" xfId="3462"/>
    <cellStyle name="Обычный 9 3 3" xfId="3463"/>
    <cellStyle name="Обычный 9 4" xfId="3464"/>
    <cellStyle name="Обычный 9 4 2" xfId="3465"/>
    <cellStyle name="Обычный 9 4 3" xfId="3466"/>
    <cellStyle name="Обычный 9 5" xfId="3467"/>
    <cellStyle name="Обычный 9 6" xfId="3468"/>
    <cellStyle name="Обычный_Лист3" xfId="3469"/>
    <cellStyle name="Обычный_Лист3 5" xfId="3470"/>
    <cellStyle name="Обычный_п.1 доходы 2016-2017" xfId="3471"/>
    <cellStyle name="Обычный_п.1 доходы 2016-2017_п.1 доходы 2021" xfId="3472"/>
    <cellStyle name="Followed Hyperlink" xfId="3473"/>
    <cellStyle name="Плохой" xfId="3474"/>
    <cellStyle name="Плохой 10" xfId="3475"/>
    <cellStyle name="Плохой 10 2" xfId="3476"/>
    <cellStyle name="Плохой 11" xfId="3477"/>
    <cellStyle name="Плохой 12" xfId="3478"/>
    <cellStyle name="Плохой 13" xfId="3479"/>
    <cellStyle name="Плохой 14" xfId="3480"/>
    <cellStyle name="Плохой 15" xfId="3481"/>
    <cellStyle name="Плохой 16" xfId="3482"/>
    <cellStyle name="Плохой 2" xfId="3483"/>
    <cellStyle name="Плохой 2 2" xfId="3484"/>
    <cellStyle name="Плохой 2 3" xfId="3485"/>
    <cellStyle name="Плохой 2 4" xfId="3486"/>
    <cellStyle name="Плохой 2 5" xfId="3487"/>
    <cellStyle name="Плохой 2 6" xfId="3488"/>
    <cellStyle name="Плохой 2 7" xfId="3489"/>
    <cellStyle name="Плохой 2 8" xfId="3490"/>
    <cellStyle name="Плохой 3" xfId="3491"/>
    <cellStyle name="Плохой 3 2" xfId="3492"/>
    <cellStyle name="Плохой 3 3" xfId="3493"/>
    <cellStyle name="Плохой 3 4" xfId="3494"/>
    <cellStyle name="Плохой 3 5" xfId="3495"/>
    <cellStyle name="Плохой 3 6" xfId="3496"/>
    <cellStyle name="Плохой 4" xfId="3497"/>
    <cellStyle name="Плохой 4 2" xfId="3498"/>
    <cellStyle name="Плохой 4 3" xfId="3499"/>
    <cellStyle name="Плохой 4 4" xfId="3500"/>
    <cellStyle name="Плохой 4 5" xfId="3501"/>
    <cellStyle name="Плохой 4 6" xfId="3502"/>
    <cellStyle name="Плохой 5" xfId="3503"/>
    <cellStyle name="Плохой 5 2" xfId="3504"/>
    <cellStyle name="Плохой 5 3" xfId="3505"/>
    <cellStyle name="Плохой 5 4" xfId="3506"/>
    <cellStyle name="Плохой 5 5" xfId="3507"/>
    <cellStyle name="Плохой 5 6" xfId="3508"/>
    <cellStyle name="Плохой 6" xfId="3509"/>
    <cellStyle name="Плохой 6 2" xfId="3510"/>
    <cellStyle name="Плохой 7" xfId="3511"/>
    <cellStyle name="Плохой 7 2" xfId="3512"/>
    <cellStyle name="Плохой 8" xfId="3513"/>
    <cellStyle name="Плохой 8 2" xfId="3514"/>
    <cellStyle name="Плохой 9" xfId="3515"/>
    <cellStyle name="Плохой 9 2" xfId="3516"/>
    <cellStyle name="Пояснение" xfId="3517"/>
    <cellStyle name="Пояснение 10" xfId="3518"/>
    <cellStyle name="Пояснение 10 2" xfId="3519"/>
    <cellStyle name="Пояснение 11" xfId="3520"/>
    <cellStyle name="Пояснение 12" xfId="3521"/>
    <cellStyle name="Пояснение 13" xfId="3522"/>
    <cellStyle name="Пояснение 14" xfId="3523"/>
    <cellStyle name="Пояснение 15" xfId="3524"/>
    <cellStyle name="Пояснение 16" xfId="3525"/>
    <cellStyle name="Пояснение 2" xfId="3526"/>
    <cellStyle name="Пояснение 2 2" xfId="3527"/>
    <cellStyle name="Пояснение 2 3" xfId="3528"/>
    <cellStyle name="Пояснение 2 4" xfId="3529"/>
    <cellStyle name="Пояснение 2 5" xfId="3530"/>
    <cellStyle name="Пояснение 2 6" xfId="3531"/>
    <cellStyle name="Пояснение 2 7" xfId="3532"/>
    <cellStyle name="Пояснение 2 8" xfId="3533"/>
    <cellStyle name="Пояснение 3" xfId="3534"/>
    <cellStyle name="Пояснение 3 2" xfId="3535"/>
    <cellStyle name="Пояснение 3 3" xfId="3536"/>
    <cellStyle name="Пояснение 3 4" xfId="3537"/>
    <cellStyle name="Пояснение 3 5" xfId="3538"/>
    <cellStyle name="Пояснение 3 6" xfId="3539"/>
    <cellStyle name="Пояснение 4" xfId="3540"/>
    <cellStyle name="Пояснение 4 2" xfId="3541"/>
    <cellStyle name="Пояснение 4 3" xfId="3542"/>
    <cellStyle name="Пояснение 4 4" xfId="3543"/>
    <cellStyle name="Пояснение 4 5" xfId="3544"/>
    <cellStyle name="Пояснение 4 6" xfId="3545"/>
    <cellStyle name="Пояснение 5" xfId="3546"/>
    <cellStyle name="Пояснение 5 2" xfId="3547"/>
    <cellStyle name="Пояснение 5 3" xfId="3548"/>
    <cellStyle name="Пояснение 5 4" xfId="3549"/>
    <cellStyle name="Пояснение 5 5" xfId="3550"/>
    <cellStyle name="Пояснение 5 6" xfId="3551"/>
    <cellStyle name="Пояснение 6" xfId="3552"/>
    <cellStyle name="Пояснение 6 2" xfId="3553"/>
    <cellStyle name="Пояснение 7" xfId="3554"/>
    <cellStyle name="Пояснение 7 2" xfId="3555"/>
    <cellStyle name="Пояснение 8" xfId="3556"/>
    <cellStyle name="Пояснение 8 2" xfId="3557"/>
    <cellStyle name="Пояснение 9" xfId="3558"/>
    <cellStyle name="Пояснение 9 2" xfId="3559"/>
    <cellStyle name="Примечание" xfId="3560"/>
    <cellStyle name="Примечание 10" xfId="3561"/>
    <cellStyle name="Примечание 10 2" xfId="3562"/>
    <cellStyle name="Примечание 11" xfId="3563"/>
    <cellStyle name="Примечание 11 2" xfId="3564"/>
    <cellStyle name="Примечание 12" xfId="3565"/>
    <cellStyle name="Примечание 12 2" xfId="3566"/>
    <cellStyle name="Примечание 13" xfId="3567"/>
    <cellStyle name="Примечание 14" xfId="3568"/>
    <cellStyle name="Примечание 15" xfId="3569"/>
    <cellStyle name="Примечание 16" xfId="3570"/>
    <cellStyle name="Примечание 17" xfId="3571"/>
    <cellStyle name="Примечание 18" xfId="3572"/>
    <cellStyle name="Примечание 2" xfId="3573"/>
    <cellStyle name="Примечание 2 2" xfId="3574"/>
    <cellStyle name="Примечание 2 2 10" xfId="3575"/>
    <cellStyle name="Примечание 2 2 11" xfId="3576"/>
    <cellStyle name="Примечание 2 2 12" xfId="3577"/>
    <cellStyle name="Примечание 2 2 13" xfId="3578"/>
    <cellStyle name="Примечание 2 2 2" xfId="3579"/>
    <cellStyle name="Примечание 2 2 3" xfId="3580"/>
    <cellStyle name="Примечание 2 2 4" xfId="3581"/>
    <cellStyle name="Примечание 2 2 5" xfId="3582"/>
    <cellStyle name="Примечание 2 2 6" xfId="3583"/>
    <cellStyle name="Примечание 2 2 7" xfId="3584"/>
    <cellStyle name="Примечание 2 2 8" xfId="3585"/>
    <cellStyle name="Примечание 2 2 9" xfId="3586"/>
    <cellStyle name="Примечание 2 3" xfId="3587"/>
    <cellStyle name="Примечание 2 3 2" xfId="3588"/>
    <cellStyle name="Примечание 2 3 3" xfId="3589"/>
    <cellStyle name="Примечание 2 4" xfId="3590"/>
    <cellStyle name="Примечание 2 4 2" xfId="3591"/>
    <cellStyle name="Примечание 2 4 3" xfId="3592"/>
    <cellStyle name="Примечание 3" xfId="3593"/>
    <cellStyle name="Примечание 3 10" xfId="3594"/>
    <cellStyle name="Примечание 3 11" xfId="3595"/>
    <cellStyle name="Примечание 3 12" xfId="3596"/>
    <cellStyle name="Примечание 3 13" xfId="3597"/>
    <cellStyle name="Примечание 3 2" xfId="3598"/>
    <cellStyle name="Примечание 3 3" xfId="3599"/>
    <cellStyle name="Примечание 3 4" xfId="3600"/>
    <cellStyle name="Примечание 3 5" xfId="3601"/>
    <cellStyle name="Примечание 3 6" xfId="3602"/>
    <cellStyle name="Примечание 3 7" xfId="3603"/>
    <cellStyle name="Примечание 3 8" xfId="3604"/>
    <cellStyle name="Примечание 3 9" xfId="3605"/>
    <cellStyle name="Примечание 4" xfId="3606"/>
    <cellStyle name="Примечание 4 2" xfId="3607"/>
    <cellStyle name="Примечание 4 3" xfId="3608"/>
    <cellStyle name="Примечание 4 4" xfId="3609"/>
    <cellStyle name="Примечание 4 5" xfId="3610"/>
    <cellStyle name="Примечание 4 6" xfId="3611"/>
    <cellStyle name="Примечание 5" xfId="3612"/>
    <cellStyle name="Примечание 5 2" xfId="3613"/>
    <cellStyle name="Примечание 5 3" xfId="3614"/>
    <cellStyle name="Примечание 5 4" xfId="3615"/>
    <cellStyle name="Примечание 5 5" xfId="3616"/>
    <cellStyle name="Примечание 5 6" xfId="3617"/>
    <cellStyle name="Примечание 6" xfId="3618"/>
    <cellStyle name="Примечание 6 2" xfId="3619"/>
    <cellStyle name="Примечание 6 3" xfId="3620"/>
    <cellStyle name="Примечание 6 4" xfId="3621"/>
    <cellStyle name="Примечание 6 5" xfId="3622"/>
    <cellStyle name="Примечание 6 6" xfId="3623"/>
    <cellStyle name="Примечание 7" xfId="3624"/>
    <cellStyle name="Примечание 7 2" xfId="3625"/>
    <cellStyle name="Примечание 7 3" xfId="3626"/>
    <cellStyle name="Примечание 7 4" xfId="3627"/>
    <cellStyle name="Примечание 7 5" xfId="3628"/>
    <cellStyle name="Примечание 7 6" xfId="3629"/>
    <cellStyle name="Примечание 8" xfId="3630"/>
    <cellStyle name="Примечание 8 2" xfId="3631"/>
    <cellStyle name="Примечание 9" xfId="3632"/>
    <cellStyle name="Примечание 9 2" xfId="3633"/>
    <cellStyle name="Percent" xfId="3634"/>
    <cellStyle name="Процентный 2" xfId="3635"/>
    <cellStyle name="Процентный 3" xfId="3636"/>
    <cellStyle name="Процентный 3 2" xfId="3637"/>
    <cellStyle name="Процентный 3 3" xfId="3638"/>
    <cellStyle name="Связанная ячейка" xfId="3639"/>
    <cellStyle name="Связанная ячейка 10" xfId="3640"/>
    <cellStyle name="Связанная ячейка 10 2" xfId="3641"/>
    <cellStyle name="Связанная ячейка 11" xfId="3642"/>
    <cellStyle name="Связанная ячейка 12" xfId="3643"/>
    <cellStyle name="Связанная ячейка 13" xfId="3644"/>
    <cellStyle name="Связанная ячейка 14" xfId="3645"/>
    <cellStyle name="Связанная ячейка 15" xfId="3646"/>
    <cellStyle name="Связанная ячейка 16" xfId="3647"/>
    <cellStyle name="Связанная ячейка 2" xfId="3648"/>
    <cellStyle name="Связанная ячейка 2 2" xfId="3649"/>
    <cellStyle name="Связанная ячейка 2 3" xfId="3650"/>
    <cellStyle name="Связанная ячейка 2 4" xfId="3651"/>
    <cellStyle name="Связанная ячейка 2 5" xfId="3652"/>
    <cellStyle name="Связанная ячейка 2 6" xfId="3653"/>
    <cellStyle name="Связанная ячейка 2 7" xfId="3654"/>
    <cellStyle name="Связанная ячейка 2 8" xfId="3655"/>
    <cellStyle name="Связанная ячейка 3" xfId="3656"/>
    <cellStyle name="Связанная ячейка 3 2" xfId="3657"/>
    <cellStyle name="Связанная ячейка 3 3" xfId="3658"/>
    <cellStyle name="Связанная ячейка 3 4" xfId="3659"/>
    <cellStyle name="Связанная ячейка 3 5" xfId="3660"/>
    <cellStyle name="Связанная ячейка 3 6" xfId="3661"/>
    <cellStyle name="Связанная ячейка 4" xfId="3662"/>
    <cellStyle name="Связанная ячейка 4 2" xfId="3663"/>
    <cellStyle name="Связанная ячейка 4 3" xfId="3664"/>
    <cellStyle name="Связанная ячейка 4 4" xfId="3665"/>
    <cellStyle name="Связанная ячейка 4 5" xfId="3666"/>
    <cellStyle name="Связанная ячейка 4 6" xfId="3667"/>
    <cellStyle name="Связанная ячейка 5" xfId="3668"/>
    <cellStyle name="Связанная ячейка 5 2" xfId="3669"/>
    <cellStyle name="Связанная ячейка 5 3" xfId="3670"/>
    <cellStyle name="Связанная ячейка 5 4" xfId="3671"/>
    <cellStyle name="Связанная ячейка 5 5" xfId="3672"/>
    <cellStyle name="Связанная ячейка 5 6" xfId="3673"/>
    <cellStyle name="Связанная ячейка 6" xfId="3674"/>
    <cellStyle name="Связанная ячейка 6 2" xfId="3675"/>
    <cellStyle name="Связанная ячейка 7" xfId="3676"/>
    <cellStyle name="Связанная ячейка 7 2" xfId="3677"/>
    <cellStyle name="Связанная ячейка 8" xfId="3678"/>
    <cellStyle name="Связанная ячейка 8 2" xfId="3679"/>
    <cellStyle name="Связанная ячейка 9" xfId="3680"/>
    <cellStyle name="Связанная ячейка 9 2" xfId="3681"/>
    <cellStyle name="Текст предупреждения" xfId="3682"/>
    <cellStyle name="Текст предупреждения 10" xfId="3683"/>
    <cellStyle name="Текст предупреждения 10 2" xfId="3684"/>
    <cellStyle name="Текст предупреждения 11" xfId="3685"/>
    <cellStyle name="Текст предупреждения 12" xfId="3686"/>
    <cellStyle name="Текст предупреждения 13" xfId="3687"/>
    <cellStyle name="Текст предупреждения 14" xfId="3688"/>
    <cellStyle name="Текст предупреждения 15" xfId="3689"/>
    <cellStyle name="Текст предупреждения 16" xfId="3690"/>
    <cellStyle name="Текст предупреждения 2" xfId="3691"/>
    <cellStyle name="Текст предупреждения 2 2" xfId="3692"/>
    <cellStyle name="Текст предупреждения 2 3" xfId="3693"/>
    <cellStyle name="Текст предупреждения 2 4" xfId="3694"/>
    <cellStyle name="Текст предупреждения 2 5" xfId="3695"/>
    <cellStyle name="Текст предупреждения 2 6" xfId="3696"/>
    <cellStyle name="Текст предупреждения 2 7" xfId="3697"/>
    <cellStyle name="Текст предупреждения 2 8" xfId="3698"/>
    <cellStyle name="Текст предупреждения 3" xfId="3699"/>
    <cellStyle name="Текст предупреждения 3 2" xfId="3700"/>
    <cellStyle name="Текст предупреждения 3 3" xfId="3701"/>
    <cellStyle name="Текст предупреждения 3 4" xfId="3702"/>
    <cellStyle name="Текст предупреждения 3 5" xfId="3703"/>
    <cellStyle name="Текст предупреждения 3 6" xfId="3704"/>
    <cellStyle name="Текст предупреждения 4" xfId="3705"/>
    <cellStyle name="Текст предупреждения 4 2" xfId="3706"/>
    <cellStyle name="Текст предупреждения 4 3" xfId="3707"/>
    <cellStyle name="Текст предупреждения 4 4" xfId="3708"/>
    <cellStyle name="Текст предупреждения 4 5" xfId="3709"/>
    <cellStyle name="Текст предупреждения 4 6" xfId="3710"/>
    <cellStyle name="Текст предупреждения 5" xfId="3711"/>
    <cellStyle name="Текст предупреждения 5 2" xfId="3712"/>
    <cellStyle name="Текст предупреждения 5 3" xfId="3713"/>
    <cellStyle name="Текст предупреждения 5 4" xfId="3714"/>
    <cellStyle name="Текст предупреждения 5 5" xfId="3715"/>
    <cellStyle name="Текст предупреждения 5 6" xfId="3716"/>
    <cellStyle name="Текст предупреждения 6" xfId="3717"/>
    <cellStyle name="Текст предупреждения 6 2" xfId="3718"/>
    <cellStyle name="Текст предупреждения 7" xfId="3719"/>
    <cellStyle name="Текст предупреждения 7 2" xfId="3720"/>
    <cellStyle name="Текст предупреждения 8" xfId="3721"/>
    <cellStyle name="Текст предупреждения 8 2" xfId="3722"/>
    <cellStyle name="Текст предупреждения 9" xfId="3723"/>
    <cellStyle name="Текст предупреждения 9 2" xfId="3724"/>
    <cellStyle name="Comma" xfId="3725"/>
    <cellStyle name="Comma [0]" xfId="3726"/>
    <cellStyle name="Финансовый [0] 2" xfId="3727"/>
    <cellStyle name="Финансовый 2" xfId="3728"/>
    <cellStyle name="Финансовый 3" xfId="3729"/>
    <cellStyle name="Финансовый 4" xfId="3730"/>
    <cellStyle name="Финансовый 5" xfId="3731"/>
    <cellStyle name="Хороший" xfId="3732"/>
    <cellStyle name="Хороший 10" xfId="3733"/>
    <cellStyle name="Хороший 10 2" xfId="3734"/>
    <cellStyle name="Хороший 11" xfId="3735"/>
    <cellStyle name="Хороший 12" xfId="3736"/>
    <cellStyle name="Хороший 13" xfId="3737"/>
    <cellStyle name="Хороший 14" xfId="3738"/>
    <cellStyle name="Хороший 15" xfId="3739"/>
    <cellStyle name="Хороший 16" xfId="3740"/>
    <cellStyle name="Хороший 2" xfId="3741"/>
    <cellStyle name="Хороший 2 2" xfId="3742"/>
    <cellStyle name="Хороший 2 3" xfId="3743"/>
    <cellStyle name="Хороший 2 4" xfId="3744"/>
    <cellStyle name="Хороший 2 5" xfId="3745"/>
    <cellStyle name="Хороший 2 6" xfId="3746"/>
    <cellStyle name="Хороший 2 7" xfId="3747"/>
    <cellStyle name="Хороший 2 8" xfId="3748"/>
    <cellStyle name="Хороший 3" xfId="3749"/>
    <cellStyle name="Хороший 3 2" xfId="3750"/>
    <cellStyle name="Хороший 3 3" xfId="3751"/>
    <cellStyle name="Хороший 3 4" xfId="3752"/>
    <cellStyle name="Хороший 3 5" xfId="3753"/>
    <cellStyle name="Хороший 3 6" xfId="3754"/>
    <cellStyle name="Хороший 4" xfId="3755"/>
    <cellStyle name="Хороший 4 2" xfId="3756"/>
    <cellStyle name="Хороший 4 3" xfId="3757"/>
    <cellStyle name="Хороший 4 4" xfId="3758"/>
    <cellStyle name="Хороший 4 5" xfId="3759"/>
    <cellStyle name="Хороший 4 6" xfId="3760"/>
    <cellStyle name="Хороший 5" xfId="3761"/>
    <cellStyle name="Хороший 5 2" xfId="3762"/>
    <cellStyle name="Хороший 5 3" xfId="3763"/>
    <cellStyle name="Хороший 5 4" xfId="3764"/>
    <cellStyle name="Хороший 5 5" xfId="3765"/>
    <cellStyle name="Хороший 5 6" xfId="3766"/>
    <cellStyle name="Хороший 6" xfId="3767"/>
    <cellStyle name="Хороший 6 2" xfId="3768"/>
    <cellStyle name="Хороший 7" xfId="3769"/>
    <cellStyle name="Хороший 7 2" xfId="3770"/>
    <cellStyle name="Хороший 8" xfId="3771"/>
    <cellStyle name="Хороший 8 2" xfId="3772"/>
    <cellStyle name="Хороший 9" xfId="3773"/>
    <cellStyle name="Хороший 9 2" xfId="3774"/>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consultantplus://offline/ref=E9757A1FE9C3818AA885F4EFEC90633C6E466B662A1C316E922A75646B3C4AE26FFDB039AD2E9C49CC3851232F55E40217C9B5DB3E6F8A1D59xCF" TargetMode="External" /><Relationship Id="rId2" Type="http://schemas.openxmlformats.org/officeDocument/2006/relationships/hyperlink" Target="consultantplus://offline/ref=BCAC2A3AF155DE320F196F3517F4934E46E1BBC4C905984920AE97EA9F0D42B4F420A28CE546A3F2BF583531607DE95EA29A86D5341F06A8z5w5F" TargetMode="External" /><Relationship Id="rId3" Type="http://schemas.openxmlformats.org/officeDocument/2006/relationships/hyperlink" Target="consultantplus://offline/ref=BCAC2A3AF155DE320F196F3517F4934E46E1BBC4C905984920AE97EA9F0D42B4F420A28CE546A3F2BF583531607DE95EA29A86D5341F06A8z5w5F" TargetMode="External" /><Relationship Id="rId4" Type="http://schemas.openxmlformats.org/officeDocument/2006/relationships/hyperlink" Target="consultantplus://offline/ref=BAB783578FF7C274F46C35E28130FA401420F0B2E50163434F47669E2554EF35CA358AE43759224E13DA40DAB5975860E371E0571C6F952Ec7w4F" TargetMode="External" /><Relationship Id="rId5" Type="http://schemas.openxmlformats.org/officeDocument/2006/relationships/hyperlink" Target="consultantplus://offline/ref=BAB783578FF7C274F46C35E28130FA401420F0B2E50163434F47669E2554EF35CA358AE43759224E13DA40DAB5975860E371E0571C6F952Ec7w4F" TargetMode="External" /><Relationship Id="rId6" Type="http://schemas.openxmlformats.org/officeDocument/2006/relationships/hyperlink" Target="consultantplus://offline/ref=BAB783578FF7C274F46C35E28130FA401420F0B2E50163434F47669E2554EF35CA358AE43759224E13DA40DAB5975860E371E0571C6F952Ec7w4F"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G228"/>
  <sheetViews>
    <sheetView tabSelected="1" view="pageLayout" zoomScale="90" zoomScaleSheetLayoutView="100" zoomScalePageLayoutView="90" workbookViewId="0" topLeftCell="A187">
      <selection activeCell="A176" sqref="A176"/>
    </sheetView>
  </sheetViews>
  <sheetFormatPr defaultColWidth="9.00390625" defaultRowHeight="12.75"/>
  <cols>
    <col min="1" max="1" width="26.00390625" style="4" customWidth="1"/>
    <col min="2" max="2" width="48.125" style="2" customWidth="1"/>
    <col min="3" max="3" width="14.25390625" style="13" customWidth="1"/>
    <col min="4" max="4" width="13.75390625" style="2" customWidth="1"/>
    <col min="5" max="5" width="11.25390625" style="13" customWidth="1"/>
    <col min="6" max="6" width="16.125" style="7" customWidth="1"/>
    <col min="7" max="7" width="16.875" style="7" customWidth="1"/>
    <col min="8" max="16384" width="9.125" style="7" customWidth="1"/>
  </cols>
  <sheetData>
    <row r="1" spans="1:5" ht="15.75">
      <c r="A1" s="53" t="s">
        <v>371</v>
      </c>
      <c r="B1" s="53"/>
      <c r="C1" s="53"/>
      <c r="D1" s="53"/>
      <c r="E1" s="53"/>
    </row>
    <row r="2" spans="1:5" ht="15.75">
      <c r="A2" s="53" t="s">
        <v>372</v>
      </c>
      <c r="B2" s="53"/>
      <c r="C2" s="53"/>
      <c r="D2" s="53"/>
      <c r="E2" s="53"/>
    </row>
    <row r="3" spans="1:5" ht="15.75">
      <c r="A3" s="53" t="s">
        <v>373</v>
      </c>
      <c r="B3" s="53"/>
      <c r="C3" s="53"/>
      <c r="D3" s="53"/>
      <c r="E3" s="53"/>
    </row>
    <row r="4" spans="1:5" ht="15.75">
      <c r="A4" s="53" t="s">
        <v>374</v>
      </c>
      <c r="B4" s="53"/>
      <c r="C4" s="53"/>
      <c r="D4" s="53"/>
      <c r="E4" s="53"/>
    </row>
    <row r="5" spans="1:5" ht="15.75">
      <c r="A5" s="53" t="s">
        <v>375</v>
      </c>
      <c r="B5" s="53"/>
      <c r="C5" s="53"/>
      <c r="D5" s="53"/>
      <c r="E5" s="53"/>
    </row>
    <row r="6" spans="1:5" ht="15.75">
      <c r="A6" s="52"/>
      <c r="B6" s="52"/>
      <c r="C6" s="52"/>
      <c r="D6" s="52"/>
      <c r="E6" s="52"/>
    </row>
    <row r="7" spans="1:5" ht="15.75">
      <c r="A7" s="11"/>
      <c r="B7" s="11"/>
      <c r="C7" s="11"/>
      <c r="D7" s="11"/>
      <c r="E7" s="11"/>
    </row>
    <row r="8" spans="1:5" s="8" customFormat="1" ht="21.75" customHeight="1">
      <c r="A8" s="54" t="s">
        <v>396</v>
      </c>
      <c r="B8" s="54"/>
      <c r="C8" s="54"/>
      <c r="D8" s="54"/>
      <c r="E8" s="54"/>
    </row>
    <row r="9" spans="1:5" s="8" customFormat="1" ht="18.75">
      <c r="A9" s="54"/>
      <c r="B9" s="54"/>
      <c r="C9" s="54"/>
      <c r="D9" s="54"/>
      <c r="E9" s="54"/>
    </row>
    <row r="10" spans="1:5" s="8" customFormat="1" ht="18.75">
      <c r="A10" s="55"/>
      <c r="B10" s="55"/>
      <c r="C10" s="55"/>
      <c r="D10" s="55"/>
      <c r="E10" s="55"/>
    </row>
    <row r="11" spans="1:5" ht="15.75">
      <c r="A11" s="5"/>
      <c r="B11" s="1"/>
      <c r="C11" s="12"/>
      <c r="D11" s="1"/>
      <c r="E11" s="12" t="s">
        <v>397</v>
      </c>
    </row>
    <row r="12" spans="1:5" ht="47.25">
      <c r="A12" s="15" t="s">
        <v>89</v>
      </c>
      <c r="B12" s="16" t="s">
        <v>87</v>
      </c>
      <c r="C12" s="16" t="s">
        <v>263</v>
      </c>
      <c r="D12" s="16" t="s">
        <v>370</v>
      </c>
      <c r="E12" s="16" t="s">
        <v>369</v>
      </c>
    </row>
    <row r="13" spans="1:5" s="6" customFormat="1" ht="15.75">
      <c r="A13" s="17">
        <v>1</v>
      </c>
      <c r="B13" s="18" t="s">
        <v>88</v>
      </c>
      <c r="C13" s="19">
        <v>3</v>
      </c>
      <c r="D13" s="18">
        <v>4</v>
      </c>
      <c r="E13" s="19">
        <v>5</v>
      </c>
    </row>
    <row r="14" spans="1:5" ht="21" customHeight="1">
      <c r="A14" s="20" t="s">
        <v>90</v>
      </c>
      <c r="B14" s="21" t="s">
        <v>91</v>
      </c>
      <c r="C14" s="22">
        <f>C15+C31+C48+C57+C84+C91+C94+C101+C40+C25+C139</f>
        <v>5811427.6</v>
      </c>
      <c r="D14" s="22">
        <f>D15+D31+D48+D57+D84+D91+D94+D101+D40+D25+D139+D54</f>
        <v>5944139.954280001</v>
      </c>
      <c r="E14" s="22">
        <f>D14/C14*100</f>
        <v>102.28364462941948</v>
      </c>
    </row>
    <row r="15" spans="1:5" ht="15.75">
      <c r="A15" s="20" t="s">
        <v>92</v>
      </c>
      <c r="B15" s="21" t="s">
        <v>93</v>
      </c>
      <c r="C15" s="22">
        <f>C16</f>
        <v>3332266.8</v>
      </c>
      <c r="D15" s="22">
        <f>D16</f>
        <v>3509747.77534</v>
      </c>
      <c r="E15" s="22">
        <f>D15/C15*100</f>
        <v>105.32613340984582</v>
      </c>
    </row>
    <row r="16" spans="1:5" ht="15.75">
      <c r="A16" s="20" t="s">
        <v>94</v>
      </c>
      <c r="B16" s="21" t="s">
        <v>185</v>
      </c>
      <c r="C16" s="22">
        <f>C18+C19+C20+C21+C22+C23+C24</f>
        <v>3332266.8</v>
      </c>
      <c r="D16" s="22">
        <f>D18+D19+D20+D21+D22+D23+D24</f>
        <v>3509747.77534</v>
      </c>
      <c r="E16" s="22">
        <f>D16/C16*100</f>
        <v>105.32613340984582</v>
      </c>
    </row>
    <row r="17" spans="1:5" ht="19.5" customHeight="1">
      <c r="A17" s="20"/>
      <c r="B17" s="23" t="s">
        <v>95</v>
      </c>
      <c r="C17" s="24">
        <v>1501588.9</v>
      </c>
      <c r="D17" s="24">
        <v>1715184.063353895</v>
      </c>
      <c r="E17" s="24">
        <f>D17/C17*100</f>
        <v>114.22460990181101</v>
      </c>
    </row>
    <row r="18" spans="1:5" ht="105.75" customHeight="1">
      <c r="A18" s="25" t="s">
        <v>96</v>
      </c>
      <c r="B18" s="26" t="s">
        <v>155</v>
      </c>
      <c r="C18" s="27">
        <v>2903022.6999999997</v>
      </c>
      <c r="D18" s="27">
        <v>3073554.52668</v>
      </c>
      <c r="E18" s="24">
        <f aca="true" t="shared" si="0" ref="E18:E24">D18/C18*100</f>
        <v>105.87428498853973</v>
      </c>
    </row>
    <row r="19" spans="1:5" ht="144.75" customHeight="1">
      <c r="A19" s="25" t="s">
        <v>97</v>
      </c>
      <c r="B19" s="26" t="s">
        <v>66</v>
      </c>
      <c r="C19" s="27">
        <v>16512.9</v>
      </c>
      <c r="D19" s="27">
        <v>15039.28521</v>
      </c>
      <c r="E19" s="24">
        <f t="shared" si="0"/>
        <v>91.07597823519794</v>
      </c>
    </row>
    <row r="20" spans="1:5" ht="63" customHeight="1">
      <c r="A20" s="25" t="s">
        <v>98</v>
      </c>
      <c r="B20" s="26" t="s">
        <v>67</v>
      </c>
      <c r="C20" s="27">
        <v>66706.7</v>
      </c>
      <c r="D20" s="27">
        <v>59907.59231</v>
      </c>
      <c r="E20" s="24">
        <f t="shared" si="0"/>
        <v>89.80745908581898</v>
      </c>
    </row>
    <row r="21" spans="1:5" ht="117.75" customHeight="1">
      <c r="A21" s="25" t="s">
        <v>165</v>
      </c>
      <c r="B21" s="26" t="s">
        <v>16</v>
      </c>
      <c r="C21" s="27">
        <v>116481</v>
      </c>
      <c r="D21" s="27">
        <v>109707.06822</v>
      </c>
      <c r="E21" s="24">
        <f t="shared" si="0"/>
        <v>94.18451783552683</v>
      </c>
    </row>
    <row r="22" spans="1:5" ht="127.5" customHeight="1">
      <c r="A22" s="25" t="s">
        <v>51</v>
      </c>
      <c r="B22" s="26" t="s">
        <v>50</v>
      </c>
      <c r="C22" s="27">
        <v>134222.5</v>
      </c>
      <c r="D22" s="27">
        <f>106774.68226-0.44101</f>
        <v>106774.24125</v>
      </c>
      <c r="E22" s="24">
        <f t="shared" si="0"/>
        <v>79.5501806701559</v>
      </c>
    </row>
    <row r="23" spans="1:5" ht="115.5" customHeight="1">
      <c r="A23" s="25" t="s">
        <v>320</v>
      </c>
      <c r="B23" s="26" t="s">
        <v>321</v>
      </c>
      <c r="C23" s="27">
        <v>40191</v>
      </c>
      <c r="D23" s="27">
        <v>48789.99647</v>
      </c>
      <c r="E23" s="24">
        <f t="shared" si="0"/>
        <v>121.39532848150083</v>
      </c>
    </row>
    <row r="24" spans="1:5" ht="112.5" customHeight="1">
      <c r="A24" s="25" t="s">
        <v>322</v>
      </c>
      <c r="B24" s="26" t="s">
        <v>323</v>
      </c>
      <c r="C24" s="27">
        <v>55130</v>
      </c>
      <c r="D24" s="27">
        <v>95975.0652</v>
      </c>
      <c r="E24" s="24">
        <f t="shared" si="0"/>
        <v>174.0886363141665</v>
      </c>
    </row>
    <row r="25" spans="1:5" ht="48.75" customHeight="1">
      <c r="A25" s="20" t="s">
        <v>156</v>
      </c>
      <c r="B25" s="28" t="s">
        <v>186</v>
      </c>
      <c r="C25" s="22">
        <f>C26</f>
        <v>54813.5</v>
      </c>
      <c r="D25" s="22">
        <f>D26</f>
        <v>57244.641260000004</v>
      </c>
      <c r="E25" s="22">
        <f>D25/C25*100</f>
        <v>104.43529652366664</v>
      </c>
    </row>
    <row r="26" spans="1:5" ht="54" customHeight="1">
      <c r="A26" s="25" t="s">
        <v>157</v>
      </c>
      <c r="B26" s="26" t="s">
        <v>264</v>
      </c>
      <c r="C26" s="27">
        <f>SUM(C27+C29+C28+C30)</f>
        <v>54813.5</v>
      </c>
      <c r="D26" s="27">
        <f>SUM(D27+D29+D28+D30)</f>
        <v>57244.641260000004</v>
      </c>
      <c r="E26" s="27">
        <f>D26/C26*100</f>
        <v>104.43529652366664</v>
      </c>
    </row>
    <row r="27" spans="1:5" ht="96.75" customHeight="1">
      <c r="A27" s="25" t="s">
        <v>166</v>
      </c>
      <c r="B27" s="26" t="s">
        <v>265</v>
      </c>
      <c r="C27" s="27">
        <v>26221.7</v>
      </c>
      <c r="D27" s="27">
        <v>29661.56906</v>
      </c>
      <c r="E27" s="27">
        <f>D27/C27*100</f>
        <v>113.11840597672919</v>
      </c>
    </row>
    <row r="28" spans="1:5" ht="120" customHeight="1">
      <c r="A28" s="25" t="s">
        <v>172</v>
      </c>
      <c r="B28" s="26" t="s">
        <v>266</v>
      </c>
      <c r="C28" s="27">
        <v>184.8</v>
      </c>
      <c r="D28" s="27">
        <v>154.9194</v>
      </c>
      <c r="E28" s="27">
        <f>D28/C28*100</f>
        <v>83.83084415584415</v>
      </c>
    </row>
    <row r="29" spans="1:5" ht="94.5" customHeight="1">
      <c r="A29" s="25" t="s">
        <v>167</v>
      </c>
      <c r="B29" s="26" t="s">
        <v>267</v>
      </c>
      <c r="C29" s="27">
        <f>30989.3-2582.3</f>
        <v>28407</v>
      </c>
      <c r="D29" s="27">
        <f>30657.54612-3229.39332</f>
        <v>27428.1528</v>
      </c>
      <c r="E29" s="27">
        <f>D29/C29*100</f>
        <v>96.55420424543246</v>
      </c>
    </row>
    <row r="30" spans="1:5" ht="96" customHeight="1" hidden="1">
      <c r="A30" s="25" t="s">
        <v>173</v>
      </c>
      <c r="B30" s="26" t="s">
        <v>268</v>
      </c>
      <c r="C30" s="27"/>
      <c r="D30" s="26"/>
      <c r="E30" s="27"/>
    </row>
    <row r="31" spans="1:5" ht="15.75">
      <c r="A31" s="20" t="s">
        <v>99</v>
      </c>
      <c r="B31" s="21" t="s">
        <v>187</v>
      </c>
      <c r="C31" s="22">
        <f>SUM(C32+C36+C38+C39)</f>
        <v>1224474.6</v>
      </c>
      <c r="D31" s="22">
        <f>SUM(D32+D36+D37+D38+D39)</f>
        <v>1110019.3348</v>
      </c>
      <c r="E31" s="22">
        <f>D31/C31*100</f>
        <v>90.65270400872342</v>
      </c>
    </row>
    <row r="32" spans="1:5" ht="31.5">
      <c r="A32" s="20" t="s">
        <v>159</v>
      </c>
      <c r="B32" s="21" t="s">
        <v>158</v>
      </c>
      <c r="C32" s="22">
        <f>C33+C34+C35</f>
        <v>1062039.1</v>
      </c>
      <c r="D32" s="22">
        <f>D33+D34+D35</f>
        <v>1009878.5499600001</v>
      </c>
      <c r="E32" s="22">
        <f>D32/C32*100</f>
        <v>95.08864127130536</v>
      </c>
    </row>
    <row r="33" spans="1:5" ht="47.25">
      <c r="A33" s="25" t="s">
        <v>162</v>
      </c>
      <c r="B33" s="29" t="s">
        <v>160</v>
      </c>
      <c r="C33" s="27">
        <f>671468.3-41.5</f>
        <v>671426.8</v>
      </c>
      <c r="D33" s="27">
        <v>644350.94113</v>
      </c>
      <c r="E33" s="27">
        <f>D33/C33*100</f>
        <v>95.96741463551946</v>
      </c>
    </row>
    <row r="34" spans="1:5" ht="79.5" customHeight="1">
      <c r="A34" s="25" t="s">
        <v>163</v>
      </c>
      <c r="B34" s="29" t="s">
        <v>231</v>
      </c>
      <c r="C34" s="27">
        <f>390612.3</f>
        <v>390612.3</v>
      </c>
      <c r="D34" s="27">
        <f>365569.07783-41.469</f>
        <v>365527.60883000004</v>
      </c>
      <c r="E34" s="27">
        <f>D34/C34*100</f>
        <v>93.57811027200118</v>
      </c>
    </row>
    <row r="35" spans="1:5" ht="31.5" hidden="1">
      <c r="A35" s="25" t="s">
        <v>164</v>
      </c>
      <c r="B35" s="29" t="s">
        <v>161</v>
      </c>
      <c r="C35" s="27"/>
      <c r="D35" s="29"/>
      <c r="E35" s="27"/>
    </row>
    <row r="36" spans="1:5" ht="31.5" hidden="1">
      <c r="A36" s="20" t="s">
        <v>100</v>
      </c>
      <c r="B36" s="21" t="s">
        <v>101</v>
      </c>
      <c r="C36" s="22">
        <v>0</v>
      </c>
      <c r="D36" s="21"/>
      <c r="E36" s="22"/>
    </row>
    <row r="37" spans="1:5" ht="31.5">
      <c r="A37" s="20" t="s">
        <v>376</v>
      </c>
      <c r="B37" s="21" t="s">
        <v>101</v>
      </c>
      <c r="C37" s="22">
        <v>0</v>
      </c>
      <c r="D37" s="22">
        <v>-2603.81093</v>
      </c>
      <c r="E37" s="22"/>
    </row>
    <row r="38" spans="1:5" ht="15.75">
      <c r="A38" s="20" t="s">
        <v>102</v>
      </c>
      <c r="B38" s="21" t="s">
        <v>103</v>
      </c>
      <c r="C38" s="22">
        <v>17354.3</v>
      </c>
      <c r="D38" s="22">
        <v>16721.2278</v>
      </c>
      <c r="E38" s="22">
        <f aca="true" t="shared" si="1" ref="E38:E93">D38/C38*100</f>
        <v>96.35207297326887</v>
      </c>
    </row>
    <row r="39" spans="1:5" ht="31.5">
      <c r="A39" s="20" t="s">
        <v>230</v>
      </c>
      <c r="B39" s="21" t="s">
        <v>174</v>
      </c>
      <c r="C39" s="22">
        <v>145081.2</v>
      </c>
      <c r="D39" s="22">
        <v>86023.36797</v>
      </c>
      <c r="E39" s="22">
        <f t="shared" si="1"/>
        <v>59.293256445356114</v>
      </c>
    </row>
    <row r="40" spans="1:5" ht="15.75">
      <c r="A40" s="20" t="s">
        <v>104</v>
      </c>
      <c r="B40" s="21" t="s">
        <v>188</v>
      </c>
      <c r="C40" s="22">
        <f>C41+C43</f>
        <v>389225.5</v>
      </c>
      <c r="D40" s="22">
        <f>D41+D43</f>
        <v>382335.79932</v>
      </c>
      <c r="E40" s="22">
        <f t="shared" si="1"/>
        <v>98.22989483474232</v>
      </c>
    </row>
    <row r="41" spans="1:5" ht="15.75">
      <c r="A41" s="20" t="s">
        <v>105</v>
      </c>
      <c r="B41" s="21" t="s">
        <v>106</v>
      </c>
      <c r="C41" s="22">
        <f>C42</f>
        <v>228861.3</v>
      </c>
      <c r="D41" s="22">
        <f>D42</f>
        <v>229250.49688</v>
      </c>
      <c r="E41" s="22">
        <f t="shared" si="1"/>
        <v>100.17005796960868</v>
      </c>
    </row>
    <row r="42" spans="1:5" ht="63">
      <c r="A42" s="25" t="s">
        <v>107</v>
      </c>
      <c r="B42" s="26" t="s">
        <v>68</v>
      </c>
      <c r="C42" s="27">
        <v>228861.3</v>
      </c>
      <c r="D42" s="27">
        <v>229250.49688</v>
      </c>
      <c r="E42" s="27">
        <f>D42/C42*100</f>
        <v>100.17005796960868</v>
      </c>
    </row>
    <row r="43" spans="1:5" ht="15.75">
      <c r="A43" s="20" t="s">
        <v>108</v>
      </c>
      <c r="B43" s="21" t="s">
        <v>184</v>
      </c>
      <c r="C43" s="22">
        <f>C44+C46</f>
        <v>160364.2</v>
      </c>
      <c r="D43" s="22">
        <f>D44+D46</f>
        <v>153085.30244</v>
      </c>
      <c r="E43" s="22">
        <f t="shared" si="1"/>
        <v>95.46102087623048</v>
      </c>
    </row>
    <row r="44" spans="1:5" ht="15.75">
      <c r="A44" s="25" t="s">
        <v>177</v>
      </c>
      <c r="B44" s="30" t="s">
        <v>175</v>
      </c>
      <c r="C44" s="27">
        <f>C45</f>
        <v>90505.4</v>
      </c>
      <c r="D44" s="27">
        <f>D45</f>
        <v>85172.95071</v>
      </c>
      <c r="E44" s="27">
        <f t="shared" si="1"/>
        <v>94.10814239813317</v>
      </c>
    </row>
    <row r="45" spans="1:5" ht="49.5" customHeight="1">
      <c r="A45" s="25" t="s">
        <v>176</v>
      </c>
      <c r="B45" s="30" t="s">
        <v>178</v>
      </c>
      <c r="C45" s="27">
        <v>90505.4</v>
      </c>
      <c r="D45" s="27">
        <v>85172.95071</v>
      </c>
      <c r="E45" s="27">
        <f t="shared" si="1"/>
        <v>94.10814239813317</v>
      </c>
    </row>
    <row r="46" spans="1:5" ht="15.75">
      <c r="A46" s="25" t="s">
        <v>179</v>
      </c>
      <c r="B46" s="30" t="s">
        <v>181</v>
      </c>
      <c r="C46" s="27">
        <f>C47</f>
        <v>69858.8</v>
      </c>
      <c r="D46" s="27">
        <f>D47</f>
        <v>67912.35173</v>
      </c>
      <c r="E46" s="27">
        <f t="shared" si="1"/>
        <v>97.21373932847399</v>
      </c>
    </row>
    <row r="47" spans="1:5" ht="48.75" customHeight="1">
      <c r="A47" s="31" t="s">
        <v>180</v>
      </c>
      <c r="B47" s="30" t="s">
        <v>182</v>
      </c>
      <c r="C47" s="27">
        <v>69858.8</v>
      </c>
      <c r="D47" s="27">
        <v>67912.35173</v>
      </c>
      <c r="E47" s="27">
        <f t="shared" si="1"/>
        <v>97.21373932847399</v>
      </c>
    </row>
    <row r="48" spans="1:5" s="3" customFormat="1" ht="15.75">
      <c r="A48" s="20" t="s">
        <v>109</v>
      </c>
      <c r="B48" s="28" t="s">
        <v>110</v>
      </c>
      <c r="C48" s="22">
        <f>C49+C51</f>
        <v>113098.6</v>
      </c>
      <c r="D48" s="22">
        <f>D49+D51</f>
        <v>109629.41179</v>
      </c>
      <c r="E48" s="22">
        <f t="shared" si="1"/>
        <v>96.9325984494945</v>
      </c>
    </row>
    <row r="49" spans="1:5" s="3" customFormat="1" ht="57" customHeight="1">
      <c r="A49" s="25" t="s">
        <v>111</v>
      </c>
      <c r="B49" s="26" t="s">
        <v>69</v>
      </c>
      <c r="C49" s="27">
        <f>C50</f>
        <v>112866.3</v>
      </c>
      <c r="D49" s="27">
        <f>D50</f>
        <v>109340.59359</v>
      </c>
      <c r="E49" s="27">
        <f t="shared" si="1"/>
        <v>96.87620980753334</v>
      </c>
    </row>
    <row r="50" spans="1:5" ht="67.5" customHeight="1">
      <c r="A50" s="25" t="s">
        <v>112</v>
      </c>
      <c r="B50" s="26" t="s">
        <v>113</v>
      </c>
      <c r="C50" s="27">
        <v>112866.3</v>
      </c>
      <c r="D50" s="27">
        <v>109340.59359</v>
      </c>
      <c r="E50" s="27">
        <f t="shared" si="1"/>
        <v>96.87620980753334</v>
      </c>
    </row>
    <row r="51" spans="1:5" ht="51" customHeight="1">
      <c r="A51" s="25" t="s">
        <v>114</v>
      </c>
      <c r="B51" s="32" t="s">
        <v>115</v>
      </c>
      <c r="C51" s="27">
        <f>C52+C53</f>
        <v>232.3</v>
      </c>
      <c r="D51" s="27">
        <f>D52+D53</f>
        <v>288.8182</v>
      </c>
      <c r="E51" s="27">
        <f t="shared" si="1"/>
        <v>124.32983211364615</v>
      </c>
    </row>
    <row r="52" spans="1:5" ht="47.25">
      <c r="A52" s="25" t="s">
        <v>70</v>
      </c>
      <c r="B52" s="26" t="s">
        <v>116</v>
      </c>
      <c r="C52" s="27">
        <v>151</v>
      </c>
      <c r="D52" s="27">
        <v>167.97</v>
      </c>
      <c r="E52" s="27">
        <f t="shared" si="1"/>
        <v>111.23841059602648</v>
      </c>
    </row>
    <row r="53" spans="1:5" ht="126" customHeight="1">
      <c r="A53" s="25" t="s">
        <v>314</v>
      </c>
      <c r="B53" s="26" t="s">
        <v>183</v>
      </c>
      <c r="C53" s="27">
        <v>81.3</v>
      </c>
      <c r="D53" s="27">
        <v>120.8482</v>
      </c>
      <c r="E53" s="27">
        <f t="shared" si="1"/>
        <v>148.6447724477245</v>
      </c>
    </row>
    <row r="54" spans="1:5" ht="47.25">
      <c r="A54" s="50" t="s">
        <v>377</v>
      </c>
      <c r="B54" s="48" t="s">
        <v>378</v>
      </c>
      <c r="C54" s="22">
        <v>0</v>
      </c>
      <c r="D54" s="22">
        <f>SUM(D55:D56)</f>
        <v>5.71725</v>
      </c>
      <c r="E54" s="27"/>
    </row>
    <row r="55" spans="1:5" ht="31.5">
      <c r="A55" s="51" t="s">
        <v>379</v>
      </c>
      <c r="B55" s="49" t="s">
        <v>380</v>
      </c>
      <c r="C55" s="27">
        <v>0</v>
      </c>
      <c r="D55" s="27">
        <v>5.29663</v>
      </c>
      <c r="E55" s="27"/>
    </row>
    <row r="56" spans="1:5" ht="31.5">
      <c r="A56" s="51" t="s">
        <v>381</v>
      </c>
      <c r="B56" s="49" t="s">
        <v>382</v>
      </c>
      <c r="C56" s="27">
        <v>0</v>
      </c>
      <c r="D56" s="27">
        <v>0.42062</v>
      </c>
      <c r="E56" s="27"/>
    </row>
    <row r="57" spans="1:6" s="3" customFormat="1" ht="63" customHeight="1">
      <c r="A57" s="20" t="s">
        <v>117</v>
      </c>
      <c r="B57" s="28" t="s">
        <v>200</v>
      </c>
      <c r="C57" s="22">
        <f>C58+C71+C74</f>
        <v>435620.5</v>
      </c>
      <c r="D57" s="22">
        <f>D58+D71+D74</f>
        <v>487534.05162000004</v>
      </c>
      <c r="E57" s="22">
        <f t="shared" si="1"/>
        <v>111.91715073555997</v>
      </c>
      <c r="F57" s="7"/>
    </row>
    <row r="58" spans="1:5" s="3" customFormat="1" ht="144.75" customHeight="1">
      <c r="A58" s="20" t="s">
        <v>118</v>
      </c>
      <c r="B58" s="28" t="s">
        <v>119</v>
      </c>
      <c r="C58" s="22">
        <f>C63+C59</f>
        <v>361321.1</v>
      </c>
      <c r="D58" s="22">
        <f>D63+D59</f>
        <v>407131.83926000004</v>
      </c>
      <c r="E58" s="22">
        <f t="shared" si="1"/>
        <v>112.67867812314311</v>
      </c>
    </row>
    <row r="59" spans="1:5" s="3" customFormat="1" ht="96.75" customHeight="1">
      <c r="A59" s="20" t="s">
        <v>120</v>
      </c>
      <c r="B59" s="28" t="s">
        <v>71</v>
      </c>
      <c r="C59" s="22">
        <f>C60</f>
        <v>331293.5</v>
      </c>
      <c r="D59" s="22">
        <f>D60</f>
        <v>367568.54722</v>
      </c>
      <c r="E59" s="22">
        <f t="shared" si="1"/>
        <v>110.94951975212312</v>
      </c>
    </row>
    <row r="60" spans="1:5" ht="116.25" customHeight="1">
      <c r="A60" s="25" t="s">
        <v>72</v>
      </c>
      <c r="B60" s="26" t="s">
        <v>73</v>
      </c>
      <c r="C60" s="27">
        <f>C61+C62</f>
        <v>331293.5</v>
      </c>
      <c r="D60" s="27">
        <f>D61+D62</f>
        <v>367568.54722</v>
      </c>
      <c r="E60" s="27">
        <f t="shared" si="1"/>
        <v>110.94951975212312</v>
      </c>
    </row>
    <row r="61" spans="1:5" ht="79.5" customHeight="1">
      <c r="A61" s="25" t="s">
        <v>74</v>
      </c>
      <c r="B61" s="26" t="s">
        <v>75</v>
      </c>
      <c r="C61" s="27">
        <v>331293.5</v>
      </c>
      <c r="D61" s="27">
        <v>367568.54722</v>
      </c>
      <c r="E61" s="27">
        <f t="shared" si="1"/>
        <v>110.94951975212312</v>
      </c>
    </row>
    <row r="62" spans="1:5" ht="85.5" customHeight="1" hidden="1">
      <c r="A62" s="25" t="s">
        <v>76</v>
      </c>
      <c r="B62" s="26" t="s">
        <v>77</v>
      </c>
      <c r="C62" s="27">
        <v>0</v>
      </c>
      <c r="D62" s="26"/>
      <c r="E62" s="27"/>
    </row>
    <row r="63" spans="1:5" ht="127.5" customHeight="1">
      <c r="A63" s="20" t="s">
        <v>121</v>
      </c>
      <c r="B63" s="21" t="s">
        <v>17</v>
      </c>
      <c r="C63" s="22">
        <f>C64</f>
        <v>30027.6</v>
      </c>
      <c r="D63" s="22">
        <f>D64</f>
        <v>39563.29204</v>
      </c>
      <c r="E63" s="22">
        <f t="shared" si="1"/>
        <v>131.75642422304813</v>
      </c>
    </row>
    <row r="64" spans="1:5" ht="98.25" customHeight="1">
      <c r="A64" s="25" t="s">
        <v>78</v>
      </c>
      <c r="B64" s="26" t="s">
        <v>79</v>
      </c>
      <c r="C64" s="27">
        <f>C65+C68+C70+C69</f>
        <v>30027.6</v>
      </c>
      <c r="D64" s="27">
        <f>D65+D68+D70+D69</f>
        <v>39563.29204</v>
      </c>
      <c r="E64" s="27">
        <f t="shared" si="1"/>
        <v>131.75642422304813</v>
      </c>
    </row>
    <row r="65" spans="1:5" ht="99" customHeight="1">
      <c r="A65" s="25" t="s">
        <v>122</v>
      </c>
      <c r="B65" s="26" t="s">
        <v>214</v>
      </c>
      <c r="C65" s="27">
        <f>C66+C67</f>
        <v>27692</v>
      </c>
      <c r="D65" s="27">
        <f>D66+D67</f>
        <v>32064.81327</v>
      </c>
      <c r="E65" s="27">
        <f t="shared" si="1"/>
        <v>115.79089004044489</v>
      </c>
    </row>
    <row r="66" spans="1:5" ht="96.75" customHeight="1">
      <c r="A66" s="25" t="s">
        <v>331</v>
      </c>
      <c r="B66" s="26" t="s">
        <v>214</v>
      </c>
      <c r="C66" s="27">
        <v>26710</v>
      </c>
      <c r="D66" s="27">
        <v>30531.28532</v>
      </c>
      <c r="E66" s="27">
        <f t="shared" si="1"/>
        <v>114.30657177087234</v>
      </c>
    </row>
    <row r="67" spans="1:5" ht="95.25" customHeight="1">
      <c r="A67" s="25" t="s">
        <v>332</v>
      </c>
      <c r="B67" s="26" t="s">
        <v>214</v>
      </c>
      <c r="C67" s="27">
        <v>982</v>
      </c>
      <c r="D67" s="27">
        <v>1533.52795</v>
      </c>
      <c r="E67" s="27">
        <f t="shared" si="1"/>
        <v>156.16374236252545</v>
      </c>
    </row>
    <row r="68" spans="1:5" ht="54" customHeight="1">
      <c r="A68" s="25" t="s">
        <v>333</v>
      </c>
      <c r="B68" s="26" t="s">
        <v>215</v>
      </c>
      <c r="C68" s="27">
        <v>1423</v>
      </c>
      <c r="D68" s="27">
        <v>1422.53845</v>
      </c>
      <c r="E68" s="27">
        <f t="shared" si="1"/>
        <v>99.9675650035137</v>
      </c>
    </row>
    <row r="69" spans="1:5" ht="183.75" customHeight="1">
      <c r="A69" s="25" t="s">
        <v>334</v>
      </c>
      <c r="B69" s="26" t="s">
        <v>201</v>
      </c>
      <c r="C69" s="27">
        <v>912.6</v>
      </c>
      <c r="D69" s="27">
        <v>913.67306</v>
      </c>
      <c r="E69" s="27">
        <f t="shared" si="1"/>
        <v>100.11758273065965</v>
      </c>
    </row>
    <row r="70" spans="1:5" ht="110.25">
      <c r="A70" s="25" t="s">
        <v>383</v>
      </c>
      <c r="B70" s="26" t="s">
        <v>384</v>
      </c>
      <c r="C70" s="27"/>
      <c r="D70" s="27">
        <v>5162.26726</v>
      </c>
      <c r="E70" s="27"/>
    </row>
    <row r="71" spans="1:5" ht="31.5">
      <c r="A71" s="20" t="s">
        <v>123</v>
      </c>
      <c r="B71" s="21" t="s">
        <v>124</v>
      </c>
      <c r="C71" s="22">
        <f>C72</f>
        <v>4387.3</v>
      </c>
      <c r="D71" s="22">
        <f>D72</f>
        <v>4387.25357</v>
      </c>
      <c r="E71" s="22">
        <f t="shared" si="1"/>
        <v>99.99894171814098</v>
      </c>
    </row>
    <row r="72" spans="1:5" ht="65.25" customHeight="1">
      <c r="A72" s="25" t="s">
        <v>125</v>
      </c>
      <c r="B72" s="29" t="s">
        <v>80</v>
      </c>
      <c r="C72" s="27">
        <f>C73</f>
        <v>4387.3</v>
      </c>
      <c r="D72" s="27">
        <f>D73</f>
        <v>4387.25357</v>
      </c>
      <c r="E72" s="27">
        <f t="shared" si="1"/>
        <v>99.99894171814098</v>
      </c>
    </row>
    <row r="73" spans="1:5" ht="81.75" customHeight="1">
      <c r="A73" s="25" t="s">
        <v>335</v>
      </c>
      <c r="B73" s="29" t="s">
        <v>81</v>
      </c>
      <c r="C73" s="27">
        <v>4387.3</v>
      </c>
      <c r="D73" s="27">
        <v>4387.25357</v>
      </c>
      <c r="E73" s="27">
        <f t="shared" si="1"/>
        <v>99.99894171814098</v>
      </c>
    </row>
    <row r="74" spans="1:5" ht="131.25" customHeight="1">
      <c r="A74" s="20" t="s">
        <v>126</v>
      </c>
      <c r="B74" s="21" t="s">
        <v>82</v>
      </c>
      <c r="C74" s="22">
        <f>C75+C80</f>
        <v>69912.1</v>
      </c>
      <c r="D74" s="22">
        <f>D75+D80</f>
        <v>76014.95879</v>
      </c>
      <c r="E74" s="22">
        <f t="shared" si="1"/>
        <v>108.72933124595028</v>
      </c>
    </row>
    <row r="75" spans="1:5" ht="114" customHeight="1">
      <c r="A75" s="25" t="s">
        <v>127</v>
      </c>
      <c r="B75" s="29" t="s">
        <v>83</v>
      </c>
      <c r="C75" s="27">
        <f>C76</f>
        <v>30371</v>
      </c>
      <c r="D75" s="27">
        <f>D76</f>
        <v>32844.63988</v>
      </c>
      <c r="E75" s="27">
        <f t="shared" si="1"/>
        <v>108.14474294557309</v>
      </c>
    </row>
    <row r="76" spans="1:5" ht="110.25">
      <c r="A76" s="25" t="s">
        <v>128</v>
      </c>
      <c r="B76" s="29" t="s">
        <v>129</v>
      </c>
      <c r="C76" s="27">
        <f>SUM(C77:C79)</f>
        <v>30371</v>
      </c>
      <c r="D76" s="27">
        <f>SUM(D77:D79)</f>
        <v>32844.63988</v>
      </c>
      <c r="E76" s="27">
        <f t="shared" si="1"/>
        <v>108.14474294557309</v>
      </c>
    </row>
    <row r="77" spans="1:5" ht="32.25" customHeight="1">
      <c r="A77" s="25" t="s">
        <v>336</v>
      </c>
      <c r="B77" s="29" t="s">
        <v>130</v>
      </c>
      <c r="C77" s="27">
        <v>21914</v>
      </c>
      <c r="D77" s="27">
        <v>24229.63686</v>
      </c>
      <c r="E77" s="27">
        <f t="shared" si="1"/>
        <v>110.56692917769462</v>
      </c>
    </row>
    <row r="78" spans="1:5" ht="117.75" customHeight="1">
      <c r="A78" s="25" t="s">
        <v>337</v>
      </c>
      <c r="B78" s="29" t="s">
        <v>324</v>
      </c>
      <c r="C78" s="27">
        <v>3657</v>
      </c>
      <c r="D78" s="27">
        <v>3657</v>
      </c>
      <c r="E78" s="27">
        <f t="shared" si="1"/>
        <v>100</v>
      </c>
    </row>
    <row r="79" spans="1:5" ht="22.5" customHeight="1">
      <c r="A79" s="25" t="s">
        <v>338</v>
      </c>
      <c r="B79" s="29" t="s">
        <v>131</v>
      </c>
      <c r="C79" s="27">
        <v>4800</v>
      </c>
      <c r="D79" s="27">
        <v>4958.00302</v>
      </c>
      <c r="E79" s="27">
        <f t="shared" si="1"/>
        <v>103.29172958333332</v>
      </c>
    </row>
    <row r="80" spans="1:5" ht="147" customHeight="1">
      <c r="A80" s="25" t="s">
        <v>289</v>
      </c>
      <c r="B80" s="29" t="s">
        <v>290</v>
      </c>
      <c r="C80" s="27">
        <f>C81+C82+C83</f>
        <v>39541.100000000006</v>
      </c>
      <c r="D80" s="27">
        <f>D81+D82+D83</f>
        <v>43170.31891</v>
      </c>
      <c r="E80" s="27">
        <f t="shared" si="1"/>
        <v>109.17834584773816</v>
      </c>
    </row>
    <row r="81" spans="1:5" ht="157.5">
      <c r="A81" s="25" t="s">
        <v>339</v>
      </c>
      <c r="B81" s="9" t="s">
        <v>291</v>
      </c>
      <c r="C81" s="27">
        <v>39480.8</v>
      </c>
      <c r="D81" s="27">
        <v>43104.775</v>
      </c>
      <c r="E81" s="27">
        <f t="shared" si="1"/>
        <v>109.17908198415431</v>
      </c>
    </row>
    <row r="82" spans="1:5" ht="189">
      <c r="A82" s="25" t="s">
        <v>340</v>
      </c>
      <c r="B82" s="9" t="s">
        <v>292</v>
      </c>
      <c r="C82" s="27">
        <v>38.8</v>
      </c>
      <c r="D82" s="27">
        <v>42.91328</v>
      </c>
      <c r="E82" s="27">
        <f t="shared" si="1"/>
        <v>110.60123711340206</v>
      </c>
    </row>
    <row r="83" spans="1:5" ht="204.75">
      <c r="A83" s="25" t="s">
        <v>341</v>
      </c>
      <c r="B83" s="9" t="s">
        <v>325</v>
      </c>
      <c r="C83" s="27">
        <v>21.5</v>
      </c>
      <c r="D83" s="27">
        <v>22.63063</v>
      </c>
      <c r="E83" s="27">
        <f t="shared" si="1"/>
        <v>105.2587441860465</v>
      </c>
    </row>
    <row r="84" spans="1:5" ht="31.5">
      <c r="A84" s="20" t="s">
        <v>132</v>
      </c>
      <c r="B84" s="21" t="s">
        <v>133</v>
      </c>
      <c r="C84" s="22">
        <f>C85</f>
        <v>4598</v>
      </c>
      <c r="D84" s="22">
        <f>D85</f>
        <v>4247.26483</v>
      </c>
      <c r="E84" s="22">
        <f t="shared" si="1"/>
        <v>92.37200587211831</v>
      </c>
    </row>
    <row r="85" spans="1:5" ht="34.5" customHeight="1">
      <c r="A85" s="20" t="s">
        <v>134</v>
      </c>
      <c r="B85" s="21" t="s">
        <v>135</v>
      </c>
      <c r="C85" s="22">
        <f>SUM(C86:C90)</f>
        <v>4598</v>
      </c>
      <c r="D85" s="22">
        <f>SUM(D86:D90)</f>
        <v>4247.26483</v>
      </c>
      <c r="E85" s="22">
        <f t="shared" si="1"/>
        <v>92.37200587211831</v>
      </c>
    </row>
    <row r="86" spans="1:5" ht="39" customHeight="1">
      <c r="A86" s="25" t="s">
        <v>147</v>
      </c>
      <c r="B86" s="29" t="s">
        <v>149</v>
      </c>
      <c r="C86" s="27">
        <v>1293.6</v>
      </c>
      <c r="D86" s="27">
        <v>1317.8094</v>
      </c>
      <c r="E86" s="27">
        <f t="shared" si="1"/>
        <v>101.87147495361783</v>
      </c>
    </row>
    <row r="87" spans="1:5" ht="47.25" hidden="1">
      <c r="A87" s="25" t="s">
        <v>148</v>
      </c>
      <c r="B87" s="29" t="s">
        <v>150</v>
      </c>
      <c r="C87" s="27">
        <v>0</v>
      </c>
      <c r="D87" s="27"/>
      <c r="E87" s="27" t="e">
        <f t="shared" si="1"/>
        <v>#DIV/0!</v>
      </c>
    </row>
    <row r="88" spans="1:5" ht="34.5" customHeight="1">
      <c r="A88" s="25" t="s">
        <v>151</v>
      </c>
      <c r="B88" s="29" t="s">
        <v>152</v>
      </c>
      <c r="C88" s="27">
        <v>2919.7</v>
      </c>
      <c r="D88" s="27">
        <v>2560.57579</v>
      </c>
      <c r="E88" s="27">
        <f t="shared" si="1"/>
        <v>87.69996198239546</v>
      </c>
    </row>
    <row r="89" spans="1:5" ht="34.5" customHeight="1">
      <c r="A89" s="25" t="s">
        <v>153</v>
      </c>
      <c r="B89" s="29" t="s">
        <v>154</v>
      </c>
      <c r="C89" s="27">
        <v>377.1</v>
      </c>
      <c r="D89" s="27">
        <v>365.25265</v>
      </c>
      <c r="E89" s="27">
        <f t="shared" si="1"/>
        <v>96.85830018562716</v>
      </c>
    </row>
    <row r="90" spans="1:5" ht="64.5" customHeight="1">
      <c r="A90" s="25" t="s">
        <v>57</v>
      </c>
      <c r="B90" s="29" t="s">
        <v>61</v>
      </c>
      <c r="C90" s="27">
        <v>7.6</v>
      </c>
      <c r="D90" s="27">
        <v>3.62699</v>
      </c>
      <c r="E90" s="27">
        <f t="shared" si="1"/>
        <v>47.723552631578954</v>
      </c>
    </row>
    <row r="91" spans="1:5" s="3" customFormat="1" ht="49.5" customHeight="1">
      <c r="A91" s="20" t="s">
        <v>136</v>
      </c>
      <c r="B91" s="21" t="s">
        <v>84</v>
      </c>
      <c r="C91" s="22">
        <f>C92+C93</f>
        <v>26969</v>
      </c>
      <c r="D91" s="22">
        <f>D92+D93</f>
        <v>31400.39176</v>
      </c>
      <c r="E91" s="22">
        <f t="shared" si="1"/>
        <v>116.43142778745967</v>
      </c>
    </row>
    <row r="92" spans="1:5" ht="22.5" customHeight="1">
      <c r="A92" s="25" t="s">
        <v>168</v>
      </c>
      <c r="B92" s="29" t="s">
        <v>169</v>
      </c>
      <c r="C92" s="27">
        <v>3747.1</v>
      </c>
      <c r="D92" s="27">
        <v>4344.22047</v>
      </c>
      <c r="E92" s="27">
        <f t="shared" si="1"/>
        <v>115.9355360145179</v>
      </c>
    </row>
    <row r="93" spans="1:5" ht="23.25" customHeight="1">
      <c r="A93" s="25" t="s">
        <v>137</v>
      </c>
      <c r="B93" s="29" t="s">
        <v>138</v>
      </c>
      <c r="C93" s="27">
        <v>23221.9</v>
      </c>
      <c r="D93" s="27">
        <v>27056.17129</v>
      </c>
      <c r="E93" s="27">
        <f t="shared" si="1"/>
        <v>116.51144518751696</v>
      </c>
    </row>
    <row r="94" spans="1:5" s="3" customFormat="1" ht="47.25">
      <c r="A94" s="20" t="s">
        <v>139</v>
      </c>
      <c r="B94" s="21" t="s">
        <v>140</v>
      </c>
      <c r="C94" s="22">
        <f>C95+C98</f>
        <v>173813.1</v>
      </c>
      <c r="D94" s="22">
        <f>D95+D98</f>
        <v>192944.36794000003</v>
      </c>
      <c r="E94" s="22">
        <f aca="true" t="shared" si="2" ref="E94:E160">D94/C94*100</f>
        <v>111.00680440081905</v>
      </c>
    </row>
    <row r="95" spans="1:5" s="3" customFormat="1" ht="126">
      <c r="A95" s="20" t="s">
        <v>232</v>
      </c>
      <c r="B95" s="21" t="s">
        <v>211</v>
      </c>
      <c r="C95" s="22">
        <f>C96</f>
        <v>90066.1</v>
      </c>
      <c r="D95" s="22">
        <f>D96</f>
        <v>91694.42002</v>
      </c>
      <c r="E95" s="22">
        <f t="shared" si="2"/>
        <v>101.80791665232533</v>
      </c>
    </row>
    <row r="96" spans="1:5" ht="132.75" customHeight="1">
      <c r="A96" s="25" t="s">
        <v>85</v>
      </c>
      <c r="B96" s="29" t="s">
        <v>212</v>
      </c>
      <c r="C96" s="27">
        <f>C97</f>
        <v>90066.1</v>
      </c>
      <c r="D96" s="27">
        <f>D97</f>
        <v>91694.42002</v>
      </c>
      <c r="E96" s="27">
        <f t="shared" si="2"/>
        <v>101.80791665232533</v>
      </c>
    </row>
    <row r="97" spans="1:5" ht="131.25" customHeight="1">
      <c r="A97" s="25" t="s">
        <v>342</v>
      </c>
      <c r="B97" s="29" t="s">
        <v>86</v>
      </c>
      <c r="C97" s="27">
        <v>90066.1</v>
      </c>
      <c r="D97" s="27">
        <v>91694.42002</v>
      </c>
      <c r="E97" s="27">
        <f t="shared" si="2"/>
        <v>101.80791665232533</v>
      </c>
    </row>
    <row r="98" spans="1:5" ht="51" customHeight="1">
      <c r="A98" s="20" t="s">
        <v>141</v>
      </c>
      <c r="B98" s="21" t="s">
        <v>213</v>
      </c>
      <c r="C98" s="22">
        <f>C99</f>
        <v>83747</v>
      </c>
      <c r="D98" s="22">
        <f>D99</f>
        <v>101249.94792</v>
      </c>
      <c r="E98" s="22">
        <f t="shared" si="2"/>
        <v>120.89979094176509</v>
      </c>
    </row>
    <row r="99" spans="1:5" ht="50.25" customHeight="1">
      <c r="A99" s="25" t="s">
        <v>142</v>
      </c>
      <c r="B99" s="29" t="s">
        <v>143</v>
      </c>
      <c r="C99" s="27">
        <f>C100</f>
        <v>83747</v>
      </c>
      <c r="D99" s="27">
        <f>D100</f>
        <v>101249.94792</v>
      </c>
      <c r="E99" s="27">
        <f t="shared" si="2"/>
        <v>120.89979094176509</v>
      </c>
    </row>
    <row r="100" spans="1:5" ht="63" customHeight="1">
      <c r="A100" s="25" t="s">
        <v>343</v>
      </c>
      <c r="B100" s="29" t="s">
        <v>144</v>
      </c>
      <c r="C100" s="27">
        <v>83747</v>
      </c>
      <c r="D100" s="27">
        <v>101249.94792</v>
      </c>
      <c r="E100" s="27">
        <f t="shared" si="2"/>
        <v>120.89979094176509</v>
      </c>
    </row>
    <row r="101" spans="1:5" ht="31.5">
      <c r="A101" s="20" t="s">
        <v>145</v>
      </c>
      <c r="B101" s="21" t="s">
        <v>146</v>
      </c>
      <c r="C101" s="22">
        <f>SUM(C102:C138)</f>
        <v>36048</v>
      </c>
      <c r="D101" s="22">
        <f>SUM(D102:D138)</f>
        <v>41731.45748000001</v>
      </c>
      <c r="E101" s="22">
        <f t="shared" si="2"/>
        <v>115.76636007545498</v>
      </c>
    </row>
    <row r="102" spans="1:5" ht="110.25" customHeight="1">
      <c r="A102" s="25" t="s">
        <v>345</v>
      </c>
      <c r="B102" s="33" t="s">
        <v>34</v>
      </c>
      <c r="C102" s="27">
        <v>776</v>
      </c>
      <c r="D102" s="27">
        <v>980.35296</v>
      </c>
      <c r="E102" s="27">
        <f t="shared" si="2"/>
        <v>126.33414432989692</v>
      </c>
    </row>
    <row r="103" spans="1:5" ht="144.75" customHeight="1">
      <c r="A103" s="25" t="s">
        <v>346</v>
      </c>
      <c r="B103" s="33" t="s">
        <v>35</v>
      </c>
      <c r="C103" s="27">
        <v>779</v>
      </c>
      <c r="D103" s="27">
        <v>891.80235</v>
      </c>
      <c r="E103" s="27">
        <f t="shared" si="2"/>
        <v>114.48040436456996</v>
      </c>
    </row>
    <row r="104" spans="1:5" ht="97.5" customHeight="1">
      <c r="A104" s="25" t="s">
        <v>347</v>
      </c>
      <c r="B104" s="33" t="s">
        <v>36</v>
      </c>
      <c r="C104" s="27">
        <v>3629</v>
      </c>
      <c r="D104" s="27">
        <v>3899.88546</v>
      </c>
      <c r="E104" s="27">
        <f t="shared" si="2"/>
        <v>107.46446569302839</v>
      </c>
    </row>
    <row r="105" spans="1:5" ht="129.75" customHeight="1">
      <c r="A105" s="25" t="s">
        <v>15</v>
      </c>
      <c r="B105" s="33" t="s">
        <v>254</v>
      </c>
      <c r="C105" s="27">
        <v>213</v>
      </c>
      <c r="D105" s="27">
        <v>198.22468</v>
      </c>
      <c r="E105" s="27">
        <f t="shared" si="2"/>
        <v>93.06323004694836</v>
      </c>
    </row>
    <row r="106" spans="1:5" ht="101.25" customHeight="1" hidden="1">
      <c r="A106" s="25" t="s">
        <v>19</v>
      </c>
      <c r="B106" s="34" t="s">
        <v>20</v>
      </c>
      <c r="C106" s="27"/>
      <c r="D106" s="34"/>
      <c r="E106" s="27" t="e">
        <f t="shared" si="2"/>
        <v>#DIV/0!</v>
      </c>
    </row>
    <row r="107" spans="1:5" ht="96.75" customHeight="1">
      <c r="A107" s="25" t="s">
        <v>326</v>
      </c>
      <c r="B107" s="33" t="s">
        <v>327</v>
      </c>
      <c r="C107" s="27">
        <v>75</v>
      </c>
      <c r="D107" s="27">
        <v>125</v>
      </c>
      <c r="E107" s="27">
        <f t="shared" si="2"/>
        <v>166.66666666666669</v>
      </c>
    </row>
    <row r="108" spans="1:5" ht="128.25" customHeight="1">
      <c r="A108" s="25" t="s">
        <v>348</v>
      </c>
      <c r="B108" s="33" t="s">
        <v>37</v>
      </c>
      <c r="C108" s="27">
        <v>179</v>
      </c>
      <c r="D108" s="27">
        <v>192.98884</v>
      </c>
      <c r="E108" s="27">
        <f t="shared" si="2"/>
        <v>107.81499441340783</v>
      </c>
    </row>
    <row r="109" spans="1:5" ht="85.5" customHeight="1" hidden="1">
      <c r="A109" s="25" t="s">
        <v>21</v>
      </c>
      <c r="B109" s="34" t="s">
        <v>22</v>
      </c>
      <c r="C109" s="27"/>
      <c r="D109" s="27"/>
      <c r="E109" s="27" t="e">
        <f t="shared" si="2"/>
        <v>#DIV/0!</v>
      </c>
    </row>
    <row r="110" spans="1:5" ht="116.25" customHeight="1">
      <c r="A110" s="25" t="s">
        <v>349</v>
      </c>
      <c r="B110" s="34" t="s">
        <v>256</v>
      </c>
      <c r="C110" s="27">
        <v>73</v>
      </c>
      <c r="D110" s="27">
        <v>59.89519</v>
      </c>
      <c r="E110" s="27">
        <f t="shared" si="2"/>
        <v>82.04820547945205</v>
      </c>
    </row>
    <row r="111" spans="1:5" ht="84" customHeight="1" hidden="1">
      <c r="A111" s="25" t="s">
        <v>23</v>
      </c>
      <c r="B111" s="34" t="s">
        <v>24</v>
      </c>
      <c r="C111" s="27"/>
      <c r="D111" s="27"/>
      <c r="E111" s="27" t="e">
        <f t="shared" si="2"/>
        <v>#DIV/0!</v>
      </c>
    </row>
    <row r="112" spans="1:5" ht="117" customHeight="1">
      <c r="A112" s="25" t="s">
        <v>350</v>
      </c>
      <c r="B112" s="34" t="s">
        <v>257</v>
      </c>
      <c r="C112" s="27">
        <v>7</v>
      </c>
      <c r="D112" s="27">
        <v>0</v>
      </c>
      <c r="E112" s="27">
        <f t="shared" si="2"/>
        <v>0</v>
      </c>
    </row>
    <row r="113" spans="1:5" ht="110.25">
      <c r="A113" s="25" t="s">
        <v>351</v>
      </c>
      <c r="B113" s="34" t="s">
        <v>258</v>
      </c>
      <c r="C113" s="27">
        <v>23</v>
      </c>
      <c r="D113" s="27">
        <v>3.4</v>
      </c>
      <c r="E113" s="27">
        <f t="shared" si="2"/>
        <v>14.782608695652174</v>
      </c>
    </row>
    <row r="114" spans="1:5" ht="116.25" customHeight="1">
      <c r="A114" s="25" t="s">
        <v>352</v>
      </c>
      <c r="B114" s="34" t="s">
        <v>344</v>
      </c>
      <c r="C114" s="27">
        <v>117</v>
      </c>
      <c r="D114" s="27">
        <v>127</v>
      </c>
      <c r="E114" s="27">
        <f t="shared" si="2"/>
        <v>108.54700854700855</v>
      </c>
    </row>
    <row r="115" spans="1:5" ht="126.75" customHeight="1">
      <c r="A115" s="25" t="s">
        <v>353</v>
      </c>
      <c r="B115" s="33" t="s">
        <v>38</v>
      </c>
      <c r="C115" s="27">
        <v>5730</v>
      </c>
      <c r="D115" s="27">
        <v>6277.54374</v>
      </c>
      <c r="E115" s="27">
        <f t="shared" si="2"/>
        <v>109.55573717277487</v>
      </c>
    </row>
    <row r="116" spans="1:5" ht="97.5" customHeight="1" hidden="1">
      <c r="A116" s="25" t="s">
        <v>25</v>
      </c>
      <c r="B116" s="34" t="s">
        <v>26</v>
      </c>
      <c r="C116" s="27"/>
      <c r="D116" s="27"/>
      <c r="E116" s="27" t="e">
        <f t="shared" si="2"/>
        <v>#DIV/0!</v>
      </c>
    </row>
    <row r="117" spans="1:5" ht="160.5" customHeight="1">
      <c r="A117" s="25" t="s">
        <v>354</v>
      </c>
      <c r="B117" s="33" t="s">
        <v>18</v>
      </c>
      <c r="C117" s="27">
        <v>1607</v>
      </c>
      <c r="D117" s="27">
        <v>1577.52295</v>
      </c>
      <c r="E117" s="27">
        <f t="shared" si="2"/>
        <v>98.16570939639078</v>
      </c>
    </row>
    <row r="118" spans="1:5" ht="162.75" customHeight="1">
      <c r="A118" s="25" t="s">
        <v>385</v>
      </c>
      <c r="B118" s="33" t="s">
        <v>386</v>
      </c>
      <c r="C118" s="27">
        <v>0</v>
      </c>
      <c r="D118" s="27">
        <v>30</v>
      </c>
      <c r="E118" s="27"/>
    </row>
    <row r="119" spans="1:5" ht="113.25" customHeight="1">
      <c r="A119" s="25" t="s">
        <v>355</v>
      </c>
      <c r="B119" s="33" t="s">
        <v>39</v>
      </c>
      <c r="C119" s="27">
        <v>158</v>
      </c>
      <c r="D119" s="27">
        <v>173.17278</v>
      </c>
      <c r="E119" s="27">
        <f t="shared" si="2"/>
        <v>109.6030253164557</v>
      </c>
    </row>
    <row r="120" spans="1:5" ht="97.5" customHeight="1">
      <c r="A120" s="25" t="s">
        <v>356</v>
      </c>
      <c r="B120" s="33" t="s">
        <v>40</v>
      </c>
      <c r="C120" s="27">
        <v>6051</v>
      </c>
      <c r="D120" s="27">
        <v>11633.70525</v>
      </c>
      <c r="E120" s="27">
        <f t="shared" si="2"/>
        <v>192.26087010411504</v>
      </c>
    </row>
    <row r="121" spans="1:5" ht="111.75" customHeight="1">
      <c r="A121" s="25" t="s">
        <v>27</v>
      </c>
      <c r="B121" s="33" t="s">
        <v>28</v>
      </c>
      <c r="C121" s="27">
        <v>2</v>
      </c>
      <c r="D121" s="27">
        <v>0</v>
      </c>
      <c r="E121" s="27">
        <f t="shared" si="2"/>
        <v>0</v>
      </c>
    </row>
    <row r="122" spans="1:5" ht="113.25" customHeight="1">
      <c r="A122" s="25" t="s">
        <v>29</v>
      </c>
      <c r="B122" s="33" t="s">
        <v>30</v>
      </c>
      <c r="C122" s="27">
        <v>24</v>
      </c>
      <c r="D122" s="27">
        <v>10</v>
      </c>
      <c r="E122" s="27">
        <f t="shared" si="2"/>
        <v>41.66666666666667</v>
      </c>
    </row>
    <row r="123" spans="1:5" ht="110.25">
      <c r="A123" s="25" t="s">
        <v>64</v>
      </c>
      <c r="B123" s="33" t="s">
        <v>65</v>
      </c>
      <c r="C123" s="27">
        <v>57</v>
      </c>
      <c r="D123" s="27">
        <v>30.429</v>
      </c>
      <c r="E123" s="27">
        <f t="shared" si="2"/>
        <v>53.38421052631579</v>
      </c>
    </row>
    <row r="124" spans="1:5" ht="129" customHeight="1">
      <c r="A124" s="25" t="s">
        <v>357</v>
      </c>
      <c r="B124" s="33" t="s">
        <v>41</v>
      </c>
      <c r="C124" s="27">
        <v>9214</v>
      </c>
      <c r="D124" s="27">
        <v>11888.954</v>
      </c>
      <c r="E124" s="27">
        <f t="shared" si="2"/>
        <v>129.03140872585197</v>
      </c>
    </row>
    <row r="125" spans="1:5" ht="117" customHeight="1">
      <c r="A125" s="25" t="s">
        <v>358</v>
      </c>
      <c r="B125" s="33" t="s">
        <v>259</v>
      </c>
      <c r="C125" s="27">
        <v>1</v>
      </c>
      <c r="D125" s="27">
        <v>0</v>
      </c>
      <c r="E125" s="27">
        <f t="shared" si="2"/>
        <v>0</v>
      </c>
    </row>
    <row r="126" spans="1:5" ht="82.5" customHeight="1">
      <c r="A126" s="25" t="s">
        <v>32</v>
      </c>
      <c r="B126" s="33" t="s">
        <v>63</v>
      </c>
      <c r="C126" s="27">
        <v>152</v>
      </c>
      <c r="D126" s="27">
        <v>111.60141</v>
      </c>
      <c r="E126" s="27">
        <f t="shared" si="2"/>
        <v>73.42198026315789</v>
      </c>
    </row>
    <row r="127" spans="1:5" ht="82.5" customHeight="1">
      <c r="A127" s="25" t="s">
        <v>52</v>
      </c>
      <c r="B127" s="33" t="s">
        <v>55</v>
      </c>
      <c r="C127" s="27">
        <v>273</v>
      </c>
      <c r="D127" s="27">
        <v>232.58387</v>
      </c>
      <c r="E127" s="27">
        <f t="shared" si="2"/>
        <v>85.19555677655677</v>
      </c>
    </row>
    <row r="128" spans="1:5" ht="83.25" customHeight="1">
      <c r="A128" s="25" t="s">
        <v>53</v>
      </c>
      <c r="B128" s="33" t="s">
        <v>62</v>
      </c>
      <c r="C128" s="27">
        <v>133</v>
      </c>
      <c r="D128" s="27">
        <v>93.19027</v>
      </c>
      <c r="E128" s="27">
        <f t="shared" si="2"/>
        <v>70.06787218045113</v>
      </c>
    </row>
    <row r="129" spans="1:5" ht="84" customHeight="1">
      <c r="A129" s="25" t="s">
        <v>54</v>
      </c>
      <c r="B129" s="33" t="s">
        <v>56</v>
      </c>
      <c r="C129" s="27">
        <v>123</v>
      </c>
      <c r="D129" s="27">
        <v>89.4613</v>
      </c>
      <c r="E129" s="27">
        <f t="shared" si="2"/>
        <v>72.73276422764228</v>
      </c>
    </row>
    <row r="130" spans="1:5" ht="78.75" customHeight="1">
      <c r="A130" s="25" t="s">
        <v>387</v>
      </c>
      <c r="B130" s="33" t="s">
        <v>63</v>
      </c>
      <c r="C130" s="27">
        <v>0</v>
      </c>
      <c r="D130" s="27">
        <v>3</v>
      </c>
      <c r="E130" s="27"/>
    </row>
    <row r="131" spans="1:5" ht="83.25" customHeight="1">
      <c r="A131" s="25" t="s">
        <v>388</v>
      </c>
      <c r="B131" s="33" t="s">
        <v>55</v>
      </c>
      <c r="C131" s="27">
        <v>0</v>
      </c>
      <c r="D131" s="27">
        <v>3</v>
      </c>
      <c r="E131" s="27"/>
    </row>
    <row r="132" spans="1:5" ht="80.25" customHeight="1">
      <c r="A132" s="25" t="s">
        <v>389</v>
      </c>
      <c r="B132" s="33" t="s">
        <v>62</v>
      </c>
      <c r="C132" s="27">
        <v>0</v>
      </c>
      <c r="D132" s="27">
        <v>5</v>
      </c>
      <c r="E132" s="27"/>
    </row>
    <row r="133" spans="1:5" ht="97.5" customHeight="1">
      <c r="A133" s="25" t="s">
        <v>33</v>
      </c>
      <c r="B133" s="33" t="s">
        <v>43</v>
      </c>
      <c r="C133" s="27">
        <v>13</v>
      </c>
      <c r="D133" s="27">
        <v>30.80089</v>
      </c>
      <c r="E133" s="27">
        <f t="shared" si="2"/>
        <v>236.92992307692307</v>
      </c>
    </row>
    <row r="134" spans="1:5" ht="94.5">
      <c r="A134" s="25" t="s">
        <v>359</v>
      </c>
      <c r="B134" s="33" t="s">
        <v>44</v>
      </c>
      <c r="C134" s="27">
        <v>3</v>
      </c>
      <c r="D134" s="27">
        <v>0</v>
      </c>
      <c r="E134" s="27">
        <f t="shared" si="2"/>
        <v>0</v>
      </c>
    </row>
    <row r="135" spans="1:5" ht="79.5" customHeight="1">
      <c r="A135" s="25" t="s">
        <v>328</v>
      </c>
      <c r="B135" s="33" t="s">
        <v>329</v>
      </c>
      <c r="C135" s="27">
        <v>143</v>
      </c>
      <c r="D135" s="27">
        <v>153.25665</v>
      </c>
      <c r="E135" s="27">
        <f t="shared" si="2"/>
        <v>107.17248251748252</v>
      </c>
    </row>
    <row r="136" spans="1:5" ht="100.5" customHeight="1">
      <c r="A136" s="25" t="s">
        <v>360</v>
      </c>
      <c r="B136" s="29" t="s">
        <v>0</v>
      </c>
      <c r="C136" s="27">
        <v>892</v>
      </c>
      <c r="D136" s="27">
        <v>910.19999</v>
      </c>
      <c r="E136" s="27">
        <f t="shared" si="2"/>
        <v>102.04035762331839</v>
      </c>
    </row>
    <row r="137" spans="1:5" ht="110.25">
      <c r="A137" s="25" t="s">
        <v>361</v>
      </c>
      <c r="B137" s="29" t="s">
        <v>330</v>
      </c>
      <c r="C137" s="27">
        <v>199</v>
      </c>
      <c r="D137" s="27">
        <v>208.61194</v>
      </c>
      <c r="E137" s="27">
        <f t="shared" si="2"/>
        <v>104.83012060301509</v>
      </c>
    </row>
    <row r="138" spans="1:5" ht="157.5">
      <c r="A138" s="25" t="s">
        <v>362</v>
      </c>
      <c r="B138" s="29" t="s">
        <v>269</v>
      </c>
      <c r="C138" s="27">
        <v>5402</v>
      </c>
      <c r="D138" s="27">
        <v>1790.87396</v>
      </c>
      <c r="E138" s="27">
        <f t="shared" si="2"/>
        <v>33.152054054054055</v>
      </c>
    </row>
    <row r="139" spans="1:5" ht="15.75">
      <c r="A139" s="20" t="s">
        <v>170</v>
      </c>
      <c r="B139" s="21" t="s">
        <v>171</v>
      </c>
      <c r="C139" s="22">
        <f>SUM(C140:C143)</f>
        <v>20500</v>
      </c>
      <c r="D139" s="22">
        <f>SUM(D140:D143)</f>
        <v>17299.74089</v>
      </c>
      <c r="E139" s="22">
        <f t="shared" si="2"/>
        <v>84.38897995121951</v>
      </c>
    </row>
    <row r="140" spans="1:5" ht="33.75" customHeight="1">
      <c r="A140" s="25" t="s">
        <v>390</v>
      </c>
      <c r="B140" s="29" t="s">
        <v>391</v>
      </c>
      <c r="C140" s="22"/>
      <c r="D140" s="27">
        <v>-6813.16032</v>
      </c>
      <c r="E140" s="22"/>
    </row>
    <row r="141" spans="1:6" ht="47.25">
      <c r="A141" s="25" t="s">
        <v>260</v>
      </c>
      <c r="B141" s="10" t="s">
        <v>293</v>
      </c>
      <c r="C141" s="27">
        <v>15183.2</v>
      </c>
      <c r="D141" s="27">
        <v>23928.4</v>
      </c>
      <c r="E141" s="27">
        <f t="shared" si="2"/>
        <v>157.59787133147162</v>
      </c>
      <c r="F141" s="44"/>
    </row>
    <row r="142" spans="1:5" ht="31.5">
      <c r="A142" s="25" t="s">
        <v>13</v>
      </c>
      <c r="B142" s="29" t="s">
        <v>14</v>
      </c>
      <c r="C142" s="27">
        <v>5140</v>
      </c>
      <c r="D142" s="27">
        <v>7.7045200000000005</v>
      </c>
      <c r="E142" s="27">
        <f t="shared" si="2"/>
        <v>0.1498933852140078</v>
      </c>
    </row>
    <row r="143" spans="1:5" ht="31.5">
      <c r="A143" s="25" t="s">
        <v>304</v>
      </c>
      <c r="B143" s="10" t="s">
        <v>303</v>
      </c>
      <c r="C143" s="27">
        <v>176.8</v>
      </c>
      <c r="D143" s="27">
        <v>176.79669</v>
      </c>
      <c r="E143" s="27">
        <f t="shared" si="2"/>
        <v>99.9981278280543</v>
      </c>
    </row>
    <row r="144" spans="1:7" ht="15.75">
      <c r="A144" s="20" t="s">
        <v>189</v>
      </c>
      <c r="B144" s="35" t="s">
        <v>190</v>
      </c>
      <c r="C144" s="22">
        <f>C145</f>
        <v>12792304.089999998</v>
      </c>
      <c r="D144" s="22">
        <f>D145+D223+D225</f>
        <v>8970194.2281</v>
      </c>
      <c r="E144" s="22">
        <f t="shared" si="2"/>
        <v>70.12180264782934</v>
      </c>
      <c r="F144" s="45"/>
      <c r="G144" s="45"/>
    </row>
    <row r="145" spans="1:5" ht="47.25">
      <c r="A145" s="20" t="s">
        <v>191</v>
      </c>
      <c r="B145" s="35" t="s">
        <v>192</v>
      </c>
      <c r="C145" s="22">
        <f>C146+C151+C191+C207</f>
        <v>12792304.089999998</v>
      </c>
      <c r="D145" s="22">
        <f>D146+D151+D191+D207</f>
        <v>8952358.42156</v>
      </c>
      <c r="E145" s="22">
        <f t="shared" si="2"/>
        <v>69.98237658029282</v>
      </c>
    </row>
    <row r="146" spans="1:5" ht="31.5">
      <c r="A146" s="20" t="s">
        <v>218</v>
      </c>
      <c r="B146" s="35" t="s">
        <v>206</v>
      </c>
      <c r="C146" s="22">
        <f>C147+C149</f>
        <v>393838.60000000003</v>
      </c>
      <c r="D146" s="22">
        <f>D147+D149</f>
        <v>393838.59691</v>
      </c>
      <c r="E146" s="22">
        <f t="shared" si="2"/>
        <v>99.99999921541463</v>
      </c>
    </row>
    <row r="147" spans="1:5" ht="34.5" customHeight="1">
      <c r="A147" s="25" t="s">
        <v>295</v>
      </c>
      <c r="B147" s="10" t="s">
        <v>296</v>
      </c>
      <c r="C147" s="27">
        <f>C148</f>
        <v>389883.9</v>
      </c>
      <c r="D147" s="27">
        <f>D148</f>
        <v>389883.94691</v>
      </c>
      <c r="E147" s="27">
        <f t="shared" si="2"/>
        <v>100.0000120317869</v>
      </c>
    </row>
    <row r="148" spans="1:5" ht="47.25">
      <c r="A148" s="25" t="s">
        <v>294</v>
      </c>
      <c r="B148" s="10" t="s">
        <v>297</v>
      </c>
      <c r="C148" s="27">
        <f>383133.9+6750</f>
        <v>389883.9</v>
      </c>
      <c r="D148" s="27">
        <v>389883.94691</v>
      </c>
      <c r="E148" s="27">
        <f t="shared" si="2"/>
        <v>100.0000120317869</v>
      </c>
    </row>
    <row r="149" spans="1:5" ht="15.75">
      <c r="A149" s="25" t="s">
        <v>306</v>
      </c>
      <c r="B149" s="36" t="s">
        <v>305</v>
      </c>
      <c r="C149" s="27">
        <f>C150</f>
        <v>3954.7</v>
      </c>
      <c r="D149" s="27">
        <f>D150</f>
        <v>3954.65</v>
      </c>
      <c r="E149" s="27">
        <f t="shared" si="2"/>
        <v>99.99873568159407</v>
      </c>
    </row>
    <row r="150" spans="1:5" ht="21.75" customHeight="1">
      <c r="A150" s="25" t="s">
        <v>306</v>
      </c>
      <c r="B150" s="36" t="s">
        <v>307</v>
      </c>
      <c r="C150" s="27">
        <v>3954.7</v>
      </c>
      <c r="D150" s="27">
        <v>3954.65</v>
      </c>
      <c r="E150" s="27">
        <f t="shared" si="2"/>
        <v>99.99873568159407</v>
      </c>
    </row>
    <row r="151" spans="1:5" ht="47.25">
      <c r="A151" s="20" t="s">
        <v>219</v>
      </c>
      <c r="B151" s="35" t="s">
        <v>202</v>
      </c>
      <c r="C151" s="22">
        <f>SUM(C152:C171)</f>
        <v>6910008.609999999</v>
      </c>
      <c r="D151" s="22">
        <f>SUM(D152:D171)</f>
        <v>3174715.1036600005</v>
      </c>
      <c r="E151" s="22">
        <f t="shared" si="2"/>
        <v>45.94372138792459</v>
      </c>
    </row>
    <row r="152" spans="1:5" ht="15.75" hidden="1">
      <c r="A152" s="31"/>
      <c r="B152" s="10"/>
      <c r="C152" s="27"/>
      <c r="D152" s="10"/>
      <c r="E152" s="27"/>
    </row>
    <row r="153" spans="1:5" ht="47.25">
      <c r="A153" s="25" t="s">
        <v>1</v>
      </c>
      <c r="B153" s="10" t="s">
        <v>2</v>
      </c>
      <c r="C153" s="27">
        <v>90000</v>
      </c>
      <c r="D153" s="27">
        <v>68700.13786</v>
      </c>
      <c r="E153" s="27">
        <f t="shared" si="2"/>
        <v>76.33348651111112</v>
      </c>
    </row>
    <row r="154" spans="1:5" ht="78.75" hidden="1">
      <c r="A154" s="25" t="s">
        <v>252</v>
      </c>
      <c r="B154" s="10" t="s">
        <v>253</v>
      </c>
      <c r="C154" s="27">
        <v>0</v>
      </c>
      <c r="D154" s="10"/>
      <c r="E154" s="27" t="e">
        <f t="shared" si="2"/>
        <v>#DIV/0!</v>
      </c>
    </row>
    <row r="155" spans="1:5" ht="149.25" customHeight="1">
      <c r="A155" s="25" t="s">
        <v>249</v>
      </c>
      <c r="B155" s="37" t="s">
        <v>315</v>
      </c>
      <c r="C155" s="27">
        <f>1132097.3-41274.5</f>
        <v>1090822.8</v>
      </c>
      <c r="D155" s="27">
        <v>222229.68834</v>
      </c>
      <c r="E155" s="27">
        <f t="shared" si="2"/>
        <v>20.372666242399774</v>
      </c>
    </row>
    <row r="156" spans="1:5" ht="126.75" customHeight="1" hidden="1">
      <c r="A156" s="25" t="s">
        <v>249</v>
      </c>
      <c r="B156" s="10" t="s">
        <v>217</v>
      </c>
      <c r="C156" s="27"/>
      <c r="D156" s="10"/>
      <c r="E156" s="27" t="e">
        <f t="shared" si="2"/>
        <v>#DIV/0!</v>
      </c>
    </row>
    <row r="157" spans="1:5" ht="118.5" customHeight="1">
      <c r="A157" s="25" t="s">
        <v>250</v>
      </c>
      <c r="B157" s="37" t="s">
        <v>298</v>
      </c>
      <c r="C157" s="27">
        <f>323140.9-638.3</f>
        <v>322502.60000000003</v>
      </c>
      <c r="D157" s="27">
        <v>144643.96209000002</v>
      </c>
      <c r="E157" s="27">
        <f t="shared" si="2"/>
        <v>44.85047937287948</v>
      </c>
    </row>
    <row r="158" spans="1:5" ht="98.25" customHeight="1" hidden="1">
      <c r="A158" s="25" t="s">
        <v>250</v>
      </c>
      <c r="B158" s="10" t="s">
        <v>251</v>
      </c>
      <c r="C158" s="27"/>
      <c r="D158" s="10"/>
      <c r="E158" s="27" t="e">
        <f t="shared" si="2"/>
        <v>#DIV/0!</v>
      </c>
    </row>
    <row r="159" spans="1:5" ht="40.5" customHeight="1">
      <c r="A159" s="25" t="s">
        <v>235</v>
      </c>
      <c r="B159" s="10" t="s">
        <v>234</v>
      </c>
      <c r="C159" s="27">
        <v>240190</v>
      </c>
      <c r="D159" s="27">
        <v>231073.77427000002</v>
      </c>
      <c r="E159" s="27">
        <f t="shared" si="2"/>
        <v>96.20457732212</v>
      </c>
    </row>
    <row r="160" spans="1:5" ht="141.75">
      <c r="A160" s="25" t="s">
        <v>288</v>
      </c>
      <c r="B160" s="38" t="s">
        <v>310</v>
      </c>
      <c r="C160" s="27">
        <v>707431.3</v>
      </c>
      <c r="D160" s="27">
        <v>707431.26029</v>
      </c>
      <c r="E160" s="27">
        <f t="shared" si="2"/>
        <v>99.99999438673409</v>
      </c>
    </row>
    <row r="161" spans="1:5" ht="110.25">
      <c r="A161" s="25" t="s">
        <v>300</v>
      </c>
      <c r="B161" s="39" t="s">
        <v>301</v>
      </c>
      <c r="C161" s="27">
        <v>20156</v>
      </c>
      <c r="D161" s="27">
        <v>20155.992100000003</v>
      </c>
      <c r="E161" s="27">
        <f aca="true" t="shared" si="3" ref="E161:E187">D161/C161*100</f>
        <v>99.99996080571543</v>
      </c>
    </row>
    <row r="162" spans="1:5" ht="89.25" customHeight="1">
      <c r="A162" s="25" t="s">
        <v>47</v>
      </c>
      <c r="B162" s="10" t="s">
        <v>48</v>
      </c>
      <c r="C162" s="27">
        <v>301844.8</v>
      </c>
      <c r="D162" s="27">
        <v>282267.23056</v>
      </c>
      <c r="E162" s="27">
        <f t="shared" si="3"/>
        <v>93.51402792428428</v>
      </c>
    </row>
    <row r="163" spans="1:5" ht="45" customHeight="1">
      <c r="A163" s="25" t="s">
        <v>42</v>
      </c>
      <c r="B163" s="10" t="s">
        <v>59</v>
      </c>
      <c r="C163" s="27">
        <v>870.8</v>
      </c>
      <c r="D163" s="27">
        <v>870.7881</v>
      </c>
      <c r="E163" s="27">
        <f t="shared" si="3"/>
        <v>99.99863344051447</v>
      </c>
    </row>
    <row r="164" spans="1:5" ht="31.5">
      <c r="A164" s="25" t="s">
        <v>281</v>
      </c>
      <c r="B164" s="10" t="s">
        <v>311</v>
      </c>
      <c r="C164" s="27">
        <v>2100.7</v>
      </c>
      <c r="D164" s="27">
        <v>2100.71613</v>
      </c>
      <c r="E164" s="27">
        <f t="shared" si="3"/>
        <v>100.00076783929165</v>
      </c>
    </row>
    <row r="165" spans="1:5" ht="63.75" customHeight="1" hidden="1">
      <c r="A165" s="25" t="s">
        <v>45</v>
      </c>
      <c r="B165" s="10" t="s">
        <v>46</v>
      </c>
      <c r="C165" s="27"/>
      <c r="D165" s="10"/>
      <c r="E165" s="27" t="e">
        <f t="shared" si="3"/>
        <v>#DIV/0!</v>
      </c>
    </row>
    <row r="166" spans="1:5" ht="41.25" customHeight="1" hidden="1">
      <c r="A166" s="25" t="s">
        <v>240</v>
      </c>
      <c r="B166" s="10" t="s">
        <v>247</v>
      </c>
      <c r="C166" s="27">
        <v>0</v>
      </c>
      <c r="D166" s="10"/>
      <c r="E166" s="27" t="e">
        <f t="shared" si="3"/>
        <v>#DIV/0!</v>
      </c>
    </row>
    <row r="167" spans="1:5" ht="40.5" customHeight="1" hidden="1">
      <c r="A167" s="25" t="s">
        <v>240</v>
      </c>
      <c r="B167" s="10" t="s">
        <v>247</v>
      </c>
      <c r="C167" s="27"/>
      <c r="D167" s="10"/>
      <c r="E167" s="27" t="e">
        <f t="shared" si="3"/>
        <v>#DIV/0!</v>
      </c>
    </row>
    <row r="168" spans="1:5" ht="63">
      <c r="A168" s="25" t="s">
        <v>45</v>
      </c>
      <c r="B168" s="10" t="s">
        <v>284</v>
      </c>
      <c r="C168" s="27">
        <f>15397.11+264830.3</f>
        <v>280227.41</v>
      </c>
      <c r="D168" s="27">
        <v>280227.4105</v>
      </c>
      <c r="E168" s="27">
        <f t="shared" si="3"/>
        <v>100.00000017842652</v>
      </c>
    </row>
    <row r="169" spans="1:5" ht="51.75" customHeight="1">
      <c r="A169" s="25" t="s">
        <v>240</v>
      </c>
      <c r="B169" s="10" t="s">
        <v>247</v>
      </c>
      <c r="C169" s="27">
        <v>171064.5</v>
      </c>
      <c r="D169" s="27">
        <v>171063.94342</v>
      </c>
      <c r="E169" s="27">
        <f t="shared" si="3"/>
        <v>99.9996746373444</v>
      </c>
    </row>
    <row r="170" spans="1:5" ht="47.25">
      <c r="A170" s="25" t="s">
        <v>283</v>
      </c>
      <c r="B170" s="39" t="s">
        <v>312</v>
      </c>
      <c r="C170" s="27">
        <v>12341.9</v>
      </c>
      <c r="D170" s="27">
        <v>0</v>
      </c>
      <c r="E170" s="27">
        <f t="shared" si="3"/>
        <v>0</v>
      </c>
    </row>
    <row r="171" spans="1:5" ht="15.75">
      <c r="A171" s="25" t="s">
        <v>220</v>
      </c>
      <c r="B171" s="10" t="s">
        <v>193</v>
      </c>
      <c r="C171" s="27">
        <f>C172</f>
        <v>3670455.8</v>
      </c>
      <c r="D171" s="27">
        <f>D172</f>
        <v>1043950.2000000001</v>
      </c>
      <c r="E171" s="27">
        <f t="shared" si="3"/>
        <v>28.441977151720504</v>
      </c>
    </row>
    <row r="172" spans="1:5" ht="15.75">
      <c r="A172" s="25" t="s">
        <v>221</v>
      </c>
      <c r="B172" s="10" t="s">
        <v>194</v>
      </c>
      <c r="C172" s="27">
        <f>SUM(C173:C190)</f>
        <v>3670455.8</v>
      </c>
      <c r="D172" s="27">
        <f>SUM(D173:D190)</f>
        <v>1043950.2000000001</v>
      </c>
      <c r="E172" s="27">
        <f t="shared" si="3"/>
        <v>28.441977151720504</v>
      </c>
    </row>
    <row r="173" spans="1:5" ht="91.5" customHeight="1" hidden="1">
      <c r="A173" s="25" t="s">
        <v>222</v>
      </c>
      <c r="B173" s="40" t="s">
        <v>5</v>
      </c>
      <c r="C173" s="27">
        <v>0</v>
      </c>
      <c r="D173" s="40"/>
      <c r="E173" s="27" t="e">
        <f t="shared" si="3"/>
        <v>#DIV/0!</v>
      </c>
    </row>
    <row r="174" spans="1:5" ht="209.25" customHeight="1" hidden="1">
      <c r="A174" s="25" t="s">
        <v>233</v>
      </c>
      <c r="B174" s="40" t="s">
        <v>246</v>
      </c>
      <c r="C174" s="27">
        <v>0</v>
      </c>
      <c r="D174" s="40"/>
      <c r="E174" s="27" t="e">
        <f t="shared" si="3"/>
        <v>#DIV/0!</v>
      </c>
    </row>
    <row r="175" spans="1:5" ht="84.75" customHeight="1" hidden="1">
      <c r="A175" s="25" t="s">
        <v>222</v>
      </c>
      <c r="B175" s="40" t="s">
        <v>248</v>
      </c>
      <c r="C175" s="27"/>
      <c r="D175" s="40"/>
      <c r="E175" s="27" t="e">
        <f t="shared" si="3"/>
        <v>#DIV/0!</v>
      </c>
    </row>
    <row r="176" spans="1:5" ht="110.25">
      <c r="A176" s="25" t="s">
        <v>274</v>
      </c>
      <c r="B176" s="10" t="s">
        <v>275</v>
      </c>
      <c r="C176" s="27">
        <v>40076.8</v>
      </c>
      <c r="D176" s="27">
        <v>40076.8</v>
      </c>
      <c r="E176" s="27">
        <f t="shared" si="3"/>
        <v>100</v>
      </c>
    </row>
    <row r="177" spans="1:5" ht="78.75" hidden="1">
      <c r="A177" s="25" t="s">
        <v>222</v>
      </c>
      <c r="B177" s="41" t="s">
        <v>276</v>
      </c>
      <c r="C177" s="27"/>
      <c r="D177" s="41"/>
      <c r="E177" s="27" t="e">
        <f t="shared" si="3"/>
        <v>#DIV/0!</v>
      </c>
    </row>
    <row r="178" spans="1:5" ht="141.75">
      <c r="A178" s="25" t="s">
        <v>222</v>
      </c>
      <c r="B178" s="10" t="s">
        <v>285</v>
      </c>
      <c r="C178" s="27">
        <v>23000</v>
      </c>
      <c r="D178" s="27">
        <v>23000</v>
      </c>
      <c r="E178" s="27">
        <f t="shared" si="3"/>
        <v>100</v>
      </c>
    </row>
    <row r="179" spans="1:5" ht="110.25">
      <c r="A179" s="25" t="s">
        <v>222</v>
      </c>
      <c r="B179" s="40" t="s">
        <v>319</v>
      </c>
      <c r="C179" s="27">
        <v>2024640.8</v>
      </c>
      <c r="D179" s="27">
        <v>753098.8</v>
      </c>
      <c r="E179" s="27">
        <f t="shared" si="3"/>
        <v>37.19666224250741</v>
      </c>
    </row>
    <row r="180" spans="1:5" ht="173.25" hidden="1">
      <c r="A180" s="25" t="s">
        <v>222</v>
      </c>
      <c r="B180" s="40" t="s">
        <v>273</v>
      </c>
      <c r="C180" s="27"/>
      <c r="D180" s="40"/>
      <c r="E180" s="27" t="e">
        <f t="shared" si="3"/>
        <v>#DIV/0!</v>
      </c>
    </row>
    <row r="181" spans="1:5" ht="173.25" hidden="1">
      <c r="A181" s="25" t="s">
        <v>222</v>
      </c>
      <c r="B181" s="40" t="s">
        <v>272</v>
      </c>
      <c r="C181" s="27"/>
      <c r="D181" s="40"/>
      <c r="E181" s="27" t="e">
        <f t="shared" si="3"/>
        <v>#DIV/0!</v>
      </c>
    </row>
    <row r="182" spans="1:5" ht="204.75">
      <c r="A182" s="46" t="s">
        <v>222</v>
      </c>
      <c r="B182" s="47" t="s">
        <v>366</v>
      </c>
      <c r="C182" s="27">
        <v>1106250.2</v>
      </c>
      <c r="D182" s="27">
        <v>0</v>
      </c>
      <c r="E182" s="27">
        <f t="shared" si="3"/>
        <v>0</v>
      </c>
    </row>
    <row r="183" spans="1:5" ht="189">
      <c r="A183" s="46" t="s">
        <v>222</v>
      </c>
      <c r="B183" s="40" t="s">
        <v>367</v>
      </c>
      <c r="C183" s="27">
        <v>54102.4</v>
      </c>
      <c r="D183" s="27">
        <v>0</v>
      </c>
      <c r="E183" s="27">
        <f t="shared" si="3"/>
        <v>0</v>
      </c>
    </row>
    <row r="184" spans="1:5" ht="173.25">
      <c r="A184" s="25" t="s">
        <v>233</v>
      </c>
      <c r="B184" s="40" t="s">
        <v>318</v>
      </c>
      <c r="C184" s="27">
        <v>33103.7</v>
      </c>
      <c r="D184" s="27">
        <v>32467.1</v>
      </c>
      <c r="E184" s="27">
        <f t="shared" si="3"/>
        <v>98.07695212317657</v>
      </c>
    </row>
    <row r="185" spans="1:5" ht="120" customHeight="1">
      <c r="A185" s="25" t="s">
        <v>58</v>
      </c>
      <c r="B185" s="41" t="s">
        <v>271</v>
      </c>
      <c r="C185" s="27">
        <v>27774</v>
      </c>
      <c r="D185" s="27">
        <v>23694.8</v>
      </c>
      <c r="E185" s="27">
        <f t="shared" si="3"/>
        <v>85.31288255202708</v>
      </c>
    </row>
    <row r="186" spans="1:5" ht="104.25" customHeight="1">
      <c r="A186" s="25" t="s">
        <v>58</v>
      </c>
      <c r="B186" s="40" t="s">
        <v>277</v>
      </c>
      <c r="C186" s="27">
        <v>355968.3</v>
      </c>
      <c r="D186" s="27">
        <v>166073.1</v>
      </c>
      <c r="E186" s="27">
        <f t="shared" si="3"/>
        <v>46.653901485047975</v>
      </c>
    </row>
    <row r="187" spans="1:5" ht="100.5" customHeight="1">
      <c r="A187" s="25" t="s">
        <v>58</v>
      </c>
      <c r="B187" s="40" t="s">
        <v>308</v>
      </c>
      <c r="C187" s="14">
        <v>5539.6</v>
      </c>
      <c r="D187" s="14">
        <v>5539.6</v>
      </c>
      <c r="E187" s="27">
        <f t="shared" si="3"/>
        <v>100</v>
      </c>
    </row>
    <row r="188" spans="1:5" ht="127.5" customHeight="1" hidden="1">
      <c r="A188" s="25" t="s">
        <v>3</v>
      </c>
      <c r="B188" s="40" t="s">
        <v>4</v>
      </c>
      <c r="C188" s="27">
        <v>0</v>
      </c>
      <c r="D188" s="40"/>
      <c r="E188" s="27"/>
    </row>
    <row r="189" spans="1:5" ht="127.5" customHeight="1" hidden="1">
      <c r="A189" s="25" t="s">
        <v>3</v>
      </c>
      <c r="B189" s="40" t="s">
        <v>6</v>
      </c>
      <c r="C189" s="27"/>
      <c r="D189" s="40"/>
      <c r="E189" s="27"/>
    </row>
    <row r="190" spans="1:5" ht="92.25" customHeight="1" hidden="1">
      <c r="A190" s="25" t="s">
        <v>3</v>
      </c>
      <c r="B190" s="40" t="s">
        <v>7</v>
      </c>
      <c r="C190" s="27"/>
      <c r="D190" s="40"/>
      <c r="E190" s="27"/>
    </row>
    <row r="191" spans="1:5" ht="31.5">
      <c r="A191" s="20" t="s">
        <v>223</v>
      </c>
      <c r="B191" s="35" t="s">
        <v>203</v>
      </c>
      <c r="C191" s="22">
        <f>SUM(C192:C195)+C196</f>
        <v>4607541.28</v>
      </c>
      <c r="D191" s="22">
        <f>SUM(D192:D195)+D196</f>
        <v>4562338.62099</v>
      </c>
      <c r="E191" s="22">
        <f aca="true" t="shared" si="4" ref="E191:E222">D191/C191*100</f>
        <v>99.01894185503639</v>
      </c>
    </row>
    <row r="192" spans="1:5" ht="113.25" customHeight="1">
      <c r="A192" s="25" t="s">
        <v>224</v>
      </c>
      <c r="B192" s="10" t="s">
        <v>317</v>
      </c>
      <c r="C192" s="27">
        <v>78852.7</v>
      </c>
      <c r="D192" s="27">
        <v>67164.29129000001</v>
      </c>
      <c r="E192" s="27">
        <f t="shared" si="4"/>
        <v>85.17690743627043</v>
      </c>
    </row>
    <row r="193" spans="1:5" ht="149.25" customHeight="1">
      <c r="A193" s="25" t="s">
        <v>31</v>
      </c>
      <c r="B193" s="37" t="s">
        <v>286</v>
      </c>
      <c r="C193" s="27">
        <f>169114.9+756.4</f>
        <v>169871.3</v>
      </c>
      <c r="D193" s="27">
        <v>168964.70875999998</v>
      </c>
      <c r="E193" s="27">
        <f t="shared" si="4"/>
        <v>99.46630699829811</v>
      </c>
    </row>
    <row r="194" spans="1:5" ht="94.5">
      <c r="A194" s="25" t="s">
        <v>287</v>
      </c>
      <c r="B194" s="39" t="s">
        <v>309</v>
      </c>
      <c r="C194" s="27">
        <v>17425.4</v>
      </c>
      <c r="D194" s="27">
        <v>17425.41203</v>
      </c>
      <c r="E194" s="27">
        <f t="shared" si="4"/>
        <v>100.00006903715266</v>
      </c>
    </row>
    <row r="195" spans="1:5" ht="78.75">
      <c r="A195" s="25" t="s">
        <v>204</v>
      </c>
      <c r="B195" s="10" t="s">
        <v>205</v>
      </c>
      <c r="C195" s="27">
        <v>15</v>
      </c>
      <c r="D195" s="27">
        <v>14.478909999999999</v>
      </c>
      <c r="E195" s="27">
        <f t="shared" si="4"/>
        <v>96.52606666666667</v>
      </c>
    </row>
    <row r="196" spans="1:5" ht="15.75">
      <c r="A196" s="25" t="s">
        <v>225</v>
      </c>
      <c r="B196" s="10" t="s">
        <v>195</v>
      </c>
      <c r="C196" s="27">
        <f>C197</f>
        <v>4341376.88</v>
      </c>
      <c r="D196" s="27">
        <f>D197</f>
        <v>4308769.7299999995</v>
      </c>
      <c r="E196" s="27">
        <f t="shared" si="4"/>
        <v>99.24892146198557</v>
      </c>
    </row>
    <row r="197" spans="1:5" ht="31.5">
      <c r="A197" s="25" t="s">
        <v>226</v>
      </c>
      <c r="B197" s="10" t="s">
        <v>196</v>
      </c>
      <c r="C197" s="27">
        <f>SUM(C198:C206)</f>
        <v>4341376.88</v>
      </c>
      <c r="D197" s="27">
        <f>SUM(D198:D206)</f>
        <v>4308769.7299999995</v>
      </c>
      <c r="E197" s="27">
        <f t="shared" si="4"/>
        <v>99.24892146198557</v>
      </c>
    </row>
    <row r="198" spans="1:5" ht="192" customHeight="1">
      <c r="A198" s="25" t="s">
        <v>227</v>
      </c>
      <c r="B198" s="37" t="s">
        <v>243</v>
      </c>
      <c r="C198" s="27">
        <f>294897.7+7457.1</f>
        <v>302354.8</v>
      </c>
      <c r="D198" s="27">
        <v>304320</v>
      </c>
      <c r="E198" s="27">
        <f t="shared" si="4"/>
        <v>100.64996487570232</v>
      </c>
    </row>
    <row r="199" spans="1:5" ht="173.25" customHeight="1">
      <c r="A199" s="25" t="s">
        <v>227</v>
      </c>
      <c r="B199" s="37" t="s">
        <v>241</v>
      </c>
      <c r="C199" s="27">
        <f>2164357.6+47350.8</f>
        <v>2211708.4</v>
      </c>
      <c r="D199" s="27">
        <v>2211527.5</v>
      </c>
      <c r="E199" s="27">
        <f t="shared" si="4"/>
        <v>99.99182080241683</v>
      </c>
    </row>
    <row r="200" spans="1:5" ht="175.5" customHeight="1">
      <c r="A200" s="25" t="s">
        <v>227</v>
      </c>
      <c r="B200" s="37" t="s">
        <v>242</v>
      </c>
      <c r="C200" s="27">
        <f>1404598.1+47190.3</f>
        <v>1451788.4000000001</v>
      </c>
      <c r="D200" s="27">
        <v>1451788.5</v>
      </c>
      <c r="E200" s="27">
        <f t="shared" si="4"/>
        <v>100.00000688805612</v>
      </c>
    </row>
    <row r="201" spans="1:5" ht="157.5" customHeight="1">
      <c r="A201" s="25" t="s">
        <v>227</v>
      </c>
      <c r="B201" s="37" t="s">
        <v>237</v>
      </c>
      <c r="C201" s="27">
        <f>81020.1+2553.9</f>
        <v>83574</v>
      </c>
      <c r="D201" s="27">
        <v>83551.4</v>
      </c>
      <c r="E201" s="27">
        <f t="shared" si="4"/>
        <v>99.9729580970158</v>
      </c>
    </row>
    <row r="202" spans="1:5" ht="192.75" customHeight="1">
      <c r="A202" s="25" t="s">
        <v>227</v>
      </c>
      <c r="B202" s="37" t="s">
        <v>278</v>
      </c>
      <c r="C202" s="27">
        <f>9691.7-0.07</f>
        <v>9691.630000000001</v>
      </c>
      <c r="D202" s="27">
        <f>9691.7-0.07</f>
        <v>9691.630000000001</v>
      </c>
      <c r="E202" s="27">
        <f t="shared" si="4"/>
        <v>100</v>
      </c>
    </row>
    <row r="203" spans="1:5" ht="210.75" customHeight="1">
      <c r="A203" s="25" t="s">
        <v>227</v>
      </c>
      <c r="B203" s="37" t="s">
        <v>302</v>
      </c>
      <c r="C203" s="27">
        <v>159902.7</v>
      </c>
      <c r="D203" s="27">
        <v>159902.7</v>
      </c>
      <c r="E203" s="27">
        <f t="shared" si="4"/>
        <v>100</v>
      </c>
    </row>
    <row r="204" spans="1:5" ht="164.25" customHeight="1">
      <c r="A204" s="25" t="s">
        <v>228</v>
      </c>
      <c r="B204" s="37" t="s">
        <v>236</v>
      </c>
      <c r="C204" s="27">
        <v>2851</v>
      </c>
      <c r="D204" s="27">
        <v>1581.3</v>
      </c>
      <c r="E204" s="27">
        <f t="shared" si="4"/>
        <v>55.46474921080322</v>
      </c>
    </row>
    <row r="205" spans="1:5" ht="63">
      <c r="A205" s="25" t="s">
        <v>228</v>
      </c>
      <c r="B205" s="37" t="s">
        <v>282</v>
      </c>
      <c r="C205" s="27">
        <v>6444.2</v>
      </c>
      <c r="D205" s="27">
        <v>4187.7</v>
      </c>
      <c r="E205" s="27">
        <f t="shared" si="4"/>
        <v>64.98401663511373</v>
      </c>
    </row>
    <row r="206" spans="1:5" ht="119.25" customHeight="1">
      <c r="A206" s="25" t="s">
        <v>229</v>
      </c>
      <c r="B206" s="37" t="s">
        <v>279</v>
      </c>
      <c r="C206" s="27">
        <f>113061.7+0.05</f>
        <v>113061.75</v>
      </c>
      <c r="D206" s="27">
        <v>82219</v>
      </c>
      <c r="E206" s="27">
        <f t="shared" si="4"/>
        <v>72.72043816763848</v>
      </c>
    </row>
    <row r="207" spans="1:5" ht="15.75">
      <c r="A207" s="20" t="s">
        <v>239</v>
      </c>
      <c r="B207" s="35" t="s">
        <v>197</v>
      </c>
      <c r="C207" s="22">
        <f>SUM(C208:C212)</f>
        <v>880915.6000000001</v>
      </c>
      <c r="D207" s="22">
        <f>SUM(D208:D212)</f>
        <v>821466.1</v>
      </c>
      <c r="E207" s="22">
        <f t="shared" si="4"/>
        <v>93.2513966150673</v>
      </c>
    </row>
    <row r="208" spans="1:5" ht="47.25">
      <c r="A208" s="25" t="s">
        <v>60</v>
      </c>
      <c r="B208" s="39" t="s">
        <v>313</v>
      </c>
      <c r="C208" s="27">
        <v>619750</v>
      </c>
      <c r="D208" s="27">
        <v>619750</v>
      </c>
      <c r="E208" s="27">
        <f t="shared" si="4"/>
        <v>100</v>
      </c>
    </row>
    <row r="209" spans="1:5" ht="79.5" customHeight="1" hidden="1">
      <c r="A209" s="25" t="s">
        <v>244</v>
      </c>
      <c r="B209" s="10" t="s">
        <v>245</v>
      </c>
      <c r="C209" s="27"/>
      <c r="D209" s="10"/>
      <c r="E209" s="27" t="e">
        <f t="shared" si="4"/>
        <v>#DIV/0!</v>
      </c>
    </row>
    <row r="210" spans="1:5" ht="79.5" customHeight="1" hidden="1">
      <c r="A210" s="25" t="s">
        <v>60</v>
      </c>
      <c r="B210" s="10" t="s">
        <v>270</v>
      </c>
      <c r="C210" s="27"/>
      <c r="D210" s="10"/>
      <c r="E210" s="27" t="e">
        <f t="shared" si="4"/>
        <v>#DIV/0!</v>
      </c>
    </row>
    <row r="211" spans="1:5" ht="110.25" hidden="1">
      <c r="A211" s="25" t="s">
        <v>261</v>
      </c>
      <c r="B211" s="10" t="s">
        <v>262</v>
      </c>
      <c r="C211" s="27"/>
      <c r="D211" s="10"/>
      <c r="E211" s="27" t="e">
        <f t="shared" si="4"/>
        <v>#DIV/0!</v>
      </c>
    </row>
    <row r="212" spans="1:5" ht="37.5" customHeight="1">
      <c r="A212" s="25" t="s">
        <v>238</v>
      </c>
      <c r="B212" s="10" t="s">
        <v>198</v>
      </c>
      <c r="C212" s="27">
        <f>SUM(C216:C222)</f>
        <v>261165.60000000003</v>
      </c>
      <c r="D212" s="27">
        <f>SUM(D216:D222)</f>
        <v>201716.1</v>
      </c>
      <c r="E212" s="27">
        <f t="shared" si="4"/>
        <v>77.23685661511315</v>
      </c>
    </row>
    <row r="213" spans="1:5" ht="126" hidden="1">
      <c r="A213" s="25" t="s">
        <v>8</v>
      </c>
      <c r="B213" s="10" t="s">
        <v>9</v>
      </c>
      <c r="C213" s="27">
        <v>0</v>
      </c>
      <c r="D213" s="10"/>
      <c r="E213" s="27" t="e">
        <f t="shared" si="4"/>
        <v>#DIV/0!</v>
      </c>
    </row>
    <row r="214" spans="1:5" ht="126" hidden="1">
      <c r="A214" s="25" t="s">
        <v>12</v>
      </c>
      <c r="B214" s="10" t="s">
        <v>9</v>
      </c>
      <c r="C214" s="27">
        <v>0</v>
      </c>
      <c r="D214" s="10"/>
      <c r="E214" s="27" t="e">
        <f t="shared" si="4"/>
        <v>#DIV/0!</v>
      </c>
    </row>
    <row r="215" spans="1:5" ht="126" hidden="1">
      <c r="A215" s="25" t="s">
        <v>8</v>
      </c>
      <c r="B215" s="10" t="s">
        <v>10</v>
      </c>
      <c r="C215" s="27">
        <v>0</v>
      </c>
      <c r="D215" s="10"/>
      <c r="E215" s="27" t="e">
        <f t="shared" si="4"/>
        <v>#DIV/0!</v>
      </c>
    </row>
    <row r="216" spans="1:5" ht="189">
      <c r="A216" s="25" t="s">
        <v>364</v>
      </c>
      <c r="B216" s="10" t="s">
        <v>368</v>
      </c>
      <c r="C216" s="27">
        <v>8871.5</v>
      </c>
      <c r="D216" s="27">
        <v>8871.5</v>
      </c>
      <c r="E216" s="27">
        <f t="shared" si="4"/>
        <v>100</v>
      </c>
    </row>
    <row r="217" spans="1:5" ht="126">
      <c r="A217" s="25" t="s">
        <v>11</v>
      </c>
      <c r="B217" s="10" t="s">
        <v>280</v>
      </c>
      <c r="C217" s="27">
        <v>292.2</v>
      </c>
      <c r="D217" s="27">
        <v>0</v>
      </c>
      <c r="E217" s="27">
        <f t="shared" si="4"/>
        <v>0</v>
      </c>
    </row>
    <row r="218" spans="1:5" ht="110.25">
      <c r="A218" s="25" t="s">
        <v>11</v>
      </c>
      <c r="B218" s="10" t="s">
        <v>365</v>
      </c>
      <c r="C218" s="27">
        <v>150000</v>
      </c>
      <c r="D218" s="27">
        <v>149265.2</v>
      </c>
      <c r="E218" s="27">
        <f t="shared" si="4"/>
        <v>99.51013333333334</v>
      </c>
    </row>
    <row r="219" spans="1:5" ht="141.75">
      <c r="A219" s="25" t="s">
        <v>8</v>
      </c>
      <c r="B219" s="10" t="s">
        <v>363</v>
      </c>
      <c r="C219" s="27">
        <v>4046.1</v>
      </c>
      <c r="D219" s="27">
        <v>4046.1</v>
      </c>
      <c r="E219" s="27">
        <f t="shared" si="4"/>
        <v>100</v>
      </c>
    </row>
    <row r="220" spans="1:5" ht="115.5" customHeight="1">
      <c r="A220" s="25" t="s">
        <v>49</v>
      </c>
      <c r="B220" s="10" t="s">
        <v>255</v>
      </c>
      <c r="C220" s="27">
        <f>17000-4533.7</f>
        <v>12466.3</v>
      </c>
      <c r="D220" s="27">
        <v>0</v>
      </c>
      <c r="E220" s="27">
        <f t="shared" si="4"/>
        <v>0</v>
      </c>
    </row>
    <row r="221" spans="1:5" ht="162" customHeight="1">
      <c r="A221" s="43" t="s">
        <v>49</v>
      </c>
      <c r="B221" s="10" t="s">
        <v>316</v>
      </c>
      <c r="C221" s="27">
        <v>69811.8</v>
      </c>
      <c r="D221" s="27">
        <v>34959.9</v>
      </c>
      <c r="E221" s="27">
        <f t="shared" si="4"/>
        <v>50.07735082034842</v>
      </c>
    </row>
    <row r="222" spans="1:5" ht="204.75" customHeight="1">
      <c r="A222" s="25" t="s">
        <v>49</v>
      </c>
      <c r="B222" s="10" t="s">
        <v>299</v>
      </c>
      <c r="C222" s="27">
        <v>15677.7</v>
      </c>
      <c r="D222" s="27">
        <v>4573.4</v>
      </c>
      <c r="E222" s="27">
        <f t="shared" si="4"/>
        <v>29.171370800563857</v>
      </c>
    </row>
    <row r="223" spans="1:5" ht="110.25">
      <c r="A223" s="20" t="s">
        <v>392</v>
      </c>
      <c r="B223" s="35" t="s">
        <v>393</v>
      </c>
      <c r="C223" s="22"/>
      <c r="D223" s="22">
        <f>D224</f>
        <v>72054.74</v>
      </c>
      <c r="E223" s="27"/>
    </row>
    <row r="224" spans="1:5" ht="47.25">
      <c r="A224" s="25" t="s">
        <v>394</v>
      </c>
      <c r="B224" s="10" t="s">
        <v>395</v>
      </c>
      <c r="C224" s="27"/>
      <c r="D224" s="27">
        <v>72054.74</v>
      </c>
      <c r="E224" s="27"/>
    </row>
    <row r="225" spans="1:5" ht="47.25">
      <c r="A225" s="20" t="s">
        <v>207</v>
      </c>
      <c r="B225" s="35" t="s">
        <v>208</v>
      </c>
      <c r="C225" s="22"/>
      <c r="D225" s="22">
        <f>D226</f>
        <v>-54218.93346</v>
      </c>
      <c r="E225" s="22"/>
    </row>
    <row r="226" spans="1:5" ht="65.25" customHeight="1">
      <c r="A226" s="25" t="s">
        <v>209</v>
      </c>
      <c r="B226" s="10" t="s">
        <v>210</v>
      </c>
      <c r="C226" s="27"/>
      <c r="D226" s="27">
        <v>-54218.93346</v>
      </c>
      <c r="E226" s="27"/>
    </row>
    <row r="227" spans="1:5" ht="15.75">
      <c r="A227" s="42"/>
      <c r="B227" s="35" t="s">
        <v>199</v>
      </c>
      <c r="C227" s="22">
        <f>C144+C14</f>
        <v>18603731.689999998</v>
      </c>
      <c r="D227" s="22">
        <f>D144+D14</f>
        <v>14914334.182380002</v>
      </c>
      <c r="E227" s="22">
        <f>D227/C227*100</f>
        <v>80.16850829125242</v>
      </c>
    </row>
    <row r="228" spans="1:5" ht="47.25">
      <c r="A228" s="42"/>
      <c r="B228" s="35" t="s">
        <v>216</v>
      </c>
      <c r="C228" s="22">
        <f>C227-C144-C17</f>
        <v>4309838.699999999</v>
      </c>
      <c r="D228" s="22">
        <f>D227-D144-D17</f>
        <v>4228955.890926107</v>
      </c>
      <c r="E228" s="22">
        <f>D228/C228*100</f>
        <v>98.12329846418864</v>
      </c>
    </row>
  </sheetData>
  <sheetProtection/>
  <autoFilter ref="A12:E228"/>
  <mergeCells count="8">
    <mergeCell ref="A6:E6"/>
    <mergeCell ref="A4:E4"/>
    <mergeCell ref="A8:E9"/>
    <mergeCell ref="A1:E1"/>
    <mergeCell ref="A2:E2"/>
    <mergeCell ref="A10:E10"/>
    <mergeCell ref="A3:E3"/>
    <mergeCell ref="A5:E5"/>
  </mergeCells>
  <hyperlinks>
    <hyperlink ref="B109" r:id="rId1" display="consultantplus://offline/ref=E9757A1FE9C3818AA885F4EFEC90633C6E466B662A1C316E922A75646B3C4AE26FFDB039AD2E9C49CC3851232F55E40217C9B5DB3E6F8A1D59xCF"/>
    <hyperlink ref="B111" r:id="rId2" display="consultantplus://offline/ref=BCAC2A3AF155DE320F196F3517F4934E46E1BBC4C905984920AE97EA9F0D42B4F420A28CE546A3F2BF583531607DE95EA29A86D5341F06A8z5w5F"/>
    <hyperlink ref="B116" r:id="rId3" display="consultantplus://offline/ref=BCAC2A3AF155DE320F196F3517F4934E46E1BBC4C905984920AE97EA9F0D42B4F420A28CE546A3F2BF583531607DE95EA29A86D5341F06A8z5w5F"/>
    <hyperlink ref="B101" r:id="rId4" display="consultantplus://offline/ref=BAB783578FF7C274F46C35E28130FA401420F0B2E50163434F47669E2554EF35CA358AE43759224E13DA40DAB5975860E371E0571C6F952Ec7w4F"/>
    <hyperlink ref="B106" r:id="rId5" display="consultantplus://offline/ref=BAB783578FF7C274F46C35E28130FA401420F0B2E50163434F47669E2554EF35CA358AE43759224E13DA40DAB5975860E371E0571C6F952Ec7w4F"/>
    <hyperlink ref="B107" r:id="rId6" display="consultantplus://offline/ref=BAB783578FF7C274F46C35E28130FA401420F0B2E50163434F47669E2554EF35CA358AE43759224E13DA40DAB5975860E371E0571C6F952Ec7w4F"/>
  </hyperlinks>
  <printOptions horizontalCentered="1"/>
  <pageMargins left="0.5905511811023623" right="0.1968503937007874" top="0.3937007874015748" bottom="0.15748031496062992" header="0.1968503937007874" footer="0.2362204724409449"/>
  <pageSetup firstPageNumber="1" useFirstPageNumber="1" fitToHeight="0" fitToWidth="1" horizontalDpi="600" verticalDpi="600" orientation="portrait" paperSize="9" scale="85" r:id="rId7"/>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Игорь Агамирзян</dc:creator>
  <cp:keywords/>
  <dc:description/>
  <cp:lastModifiedBy>LLukovnikova</cp:lastModifiedBy>
  <cp:lastPrinted>2024-02-07T12:02:38Z</cp:lastPrinted>
  <dcterms:created xsi:type="dcterms:W3CDTF">1999-02-24T08:03:27Z</dcterms:created>
  <dcterms:modified xsi:type="dcterms:W3CDTF">2024-04-18T14:45:37Z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