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6" yWindow="108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2018'!$15:$17</definedName>
  </definedNames>
  <calcPr calcId="145621"/>
</workbook>
</file>

<file path=xl/sharedStrings.xml><?xml version="1.0" encoding="utf-8"?>
<sst xmlns="http://schemas.openxmlformats.org/spreadsheetml/2006/main" count="323" uniqueCount="298">
  <si>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</si>
  <si>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</si>
  <si>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</si>
  <si>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</si>
  <si>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</si>
  <si>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</si>
  <si>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</si>
  <si>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</si>
  <si>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</si>
  <si>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</si>
  <si>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</si>
  <si>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</si>
  <si>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</si>
  <si>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</si>
  <si>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</si>
  <si>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</si>
  <si>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</si>
  <si>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</si>
  <si>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</si>
  <si>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</si>
  <si>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</si>
  <si>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</si>
  <si>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</si>
  <si>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</si>
  <si>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</si>
  <si>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</si>
  <si>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</si>
  <si>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</si>
  <si>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</si>
  <si>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</si>
  <si>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</si>
  <si>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</si>
  <si>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</si>
  <si>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</si>
  <si>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</si>
  <si>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</si>
  <si>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</si>
  <si>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</si>
  <si>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</si>
  <si>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</si>
  <si>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</si>
  <si>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</si>
  <si>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</si>
  <si>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</si>
  <si>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</si>
  <si>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</si>
  <si>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</si>
  <si>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</si>
  <si>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</si>
  <si>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</si>
  <si>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</si>
  <si>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</si>
  <si>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</si>
  <si>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</si>
  <si>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</si>
  <si>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</si>
  <si>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</si>
  <si>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</si>
  <si>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</si>
  <si>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</si>
  <si>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</si>
  <si>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</si>
  <si>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</si>
  <si>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</si>
  <si>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</si>
  <si>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</si>
  <si>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</si>
  <si>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</si>
  <si>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</si>
  <si>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</si>
  <si>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</si>
  <si>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</si>
  <si>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</si>
  <si>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</si>
  <si>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</si>
  <si>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</si>
  <si>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</si>
  <si>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</si>
  <si>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</si>
  <si>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</si>
  <si>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</si>
  <si>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</si>
  <si>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</si>
  <si>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</si>
  <si>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</si>
  <si>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</si>
  <si>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</si>
  <si>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</si>
  <si>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</si>
  <si>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</si>
  <si>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</si>
  <si>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</si>
  <si>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</si>
  <si>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</si>
  <si>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</si>
  <si>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</si>
  <si>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</si>
  <si>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</si>
  <si>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</si>
  <si>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</si>
  <si>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</si>
  <si>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</si>
  <si>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</si>
  <si>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</si>
  <si>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</si>
  <si>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</si>
  <si>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</si>
  <si>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</si>
  <si>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</si>
  <si>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</si>
  <si>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</si>
  <si>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</si>
  <si>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</si>
  <si>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</si>
  <si>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</si>
  <si>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</si>
  <si>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</si>
  <si>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</si>
  <si>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</si>
  <si>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</si>
  <si>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</si>
  <si>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</si>
  <si>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</si>
  <si>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</si>
  <si>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</si>
  <si>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</si>
  <si>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</si>
  <si>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</si>
  <si>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</si>
  <si>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</si>
  <si>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</si>
  <si>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</si>
  <si>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</si>
  <si>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</si>
  <si>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</si>
  <si>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</si>
  <si>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</si>
  <si>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</si>
  <si>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</si>
  <si>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</si>
  <si>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</si>
  <si>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</si>
  <si>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</si>
  <si>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</si>
  <si>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</si>
  <si>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</si>
  <si>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</si>
  <si>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</si>
  <si>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</si>
  <si>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</si>
  <si>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</si>
  <si>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</si>
  <si>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</si>
  <si>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</si>
  <si>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</si>
  <si>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</si>
  <si>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</si>
  <si>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</si>
  <si>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</si>
  <si>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</si>
  <si>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</si>
  <si>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</si>
  <si>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</si>
  <si>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</si>
  <si>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</si>
  <si>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</si>
  <si>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</si>
  <si>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</si>
  <si>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</si>
  <si>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</si>
  <si>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</si>
  <si>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</si>
  <si>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</si>
  <si>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</si>
  <si>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</si>
  <si>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</si>
  <si>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</si>
  <si>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</si>
  <si>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</si>
  <si>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</si>
  <si>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</si>
  <si>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</si>
  <si>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</si>
  <si>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</si>
  <si>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</si>
  <si>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</si>
  <si>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</si>
  <si>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</si>
  <si>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</si>
  <si>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</si>
  <si>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</si>
  <si>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</si>
  <si>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</si>
  <si>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</si>
  <si>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</si>
  <si>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</si>
  <si>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</si>
  <si>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</si>
  <si>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</si>
  <si>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</si>
  <si>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</si>
  <si>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</si>
  <si>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</si>
  <si>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</si>
  <si>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</si>
  <si>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</si>
  <si>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</si>
  <si>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</si>
  <si>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</si>
  <si>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</si>
  <si>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</si>
  <si>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</si>
  <si>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</si>
  <si>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</si>
  <si>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</si>
  <si>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</si>
  <si>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</si>
  <si>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</si>
  <si>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</si>
  <si>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</si>
  <si>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</si>
  <si>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</si>
  <si>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</si>
  <si>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</si>
  <si>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</si>
  <si>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</si>
  <si>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</si>
  <si>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</si>
  <si>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</si>
  <si>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</si>
  <si>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</si>
  <si>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</si>
  <si>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</si>
  <si>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</si>
  <si>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</si>
  <si>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</si>
  <si>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</si>
  <si>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</si>
  <si>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</si>
  <si>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</si>
  <si>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</si>
  <si>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</si>
  <si>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</si>
  <si>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</si>
  <si>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</si>
  <si>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</si>
  <si>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</si>
  <si>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</si>
  <si>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</si>
  <si>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</si>
  <si>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</si>
  <si>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</si>
  <si>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</si>
  <si>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</si>
  <si>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</si>
  <si>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</si>
  <si>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</si>
  <si>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2020 год</t>
  </si>
  <si>
    <t xml:space="preserve"> 2021 год</t>
  </si>
  <si>
    <t>Приложение № 1.1</t>
  </si>
  <si>
    <t xml:space="preserve">на 2020 -2021год </t>
  </si>
  <si>
    <t>000 108 07173 01 0000 110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</si>
  <si>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</si>
  <si>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</si>
  <si>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</si>
  <si>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</si>
  <si>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</si>
  <si>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</si>
  <si>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</si>
  <si>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</si>
  <si>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</si>
  <si>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</si>
  <si>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</si>
  <si>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</si>
  <si>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</si>
  <si>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</si>
  <si>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</si>
  <si>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</si>
  <si>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</si>
  <si>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</si>
  <si>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</si>
  <si>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</si>
  <si>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</si>
  <si>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</si>
  <si>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000 1 14 02000 00 0000 410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</si>
  <si>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 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</si>
  <si>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</si>
  <si>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</si>
  <si>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</si>
  <si>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</si>
  <si>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</si>
  <si>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</si>
  <si>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</si>
  <si>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</si>
  <si>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</si>
  <si>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</si>
  <si>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 xml:space="preserve">от 24.12.2018 № 186     </t>
  </si>
  <si>
    <t xml:space="preserve"> от  13.12.2018 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</si>
</sst>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wrapText="1"/>
    </xf>
    <xf numFmtId="168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left" wrapText="1"/>
    </xf>
    <xf numFmtId="168" fontId="2" fillId="0" borderId="8" xfId="62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wrapText="1"/>
    </xf>
    <xf numFmtId="168" fontId="12" fillId="0" borderId="8" xfId="62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justify" wrapText="1"/>
    </xf>
    <xf numFmtId="168" fontId="3" fillId="0" borderId="8" xfId="62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justify" wrapText="1"/>
    </xf>
    <xf numFmtId="167" fontId="3" fillId="0" borderId="8" xfId="0" applyNumberFormat="1" applyFont="1" applyFill="1" applyBorder="1" applyAlignment="1">
      <alignment horizontal="left" wrapText="1"/>
    </xf>
    <xf numFmtId="167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7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8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8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8" fontId="2" fillId="0" borderId="3" xfId="62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8" fontId="13" fillId="0" borderId="0" xfId="0" applyNumberFormat="1" applyFont="1" applyFill="1"/>
    <xf numFmtId="168" fontId="3" fillId="0" borderId="8" xfId="62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10" fillId="0" borderId="0" xfId="31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9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  <xf numFmtId="0" fontId="0" fillId="0" borderId="0" xfId="0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view="pageLayout" zoomScale="90" zoomScaleSheetLayoutView="100" zoomScalePageLayoutView="90" workbookViewId="0" topLeftCell="A1">
      <selection activeCell="A11" sqref="A11:D11"/>
    </sheetView>
  </sheetViews>
  <sheetFormatPr defaultColWidth="9.125" defaultRowHeight="12.75"/>
  <cols>
    <col min="1" max="1" width="31.125" style="4" customWidth="1"/>
    <col min="2" max="2" width="62.50390625" style="2" customWidth="1"/>
    <col min="3" max="4" width="15.125" style="8" customWidth="1"/>
    <col min="5" max="6" width="12.00390625" style="8" customWidth="1"/>
    <col min="7" max="16384" width="9.125" style="7" customWidth="1"/>
  </cols>
  <sheetData>
    <row r="1" spans="1:6" ht="12.75">
      <c r="A1" s="62" t="s">
        <v>259</v>
      </c>
      <c r="B1" s="62"/>
      <c r="C1" s="62"/>
      <c r="D1" s="62"/>
      <c r="E1" s="7"/>
      <c r="F1" s="7"/>
    </row>
    <row r="2" spans="1:6" ht="12.75">
      <c r="A2" s="63" t="s">
        <v>179</v>
      </c>
      <c r="B2" s="63"/>
      <c r="C2" s="63"/>
      <c r="D2" s="63"/>
      <c r="E2" s="7"/>
      <c r="F2" s="7"/>
    </row>
    <row r="3" spans="1:6" ht="12.75">
      <c r="A3" s="63" t="s">
        <v>180</v>
      </c>
      <c r="B3" s="63"/>
      <c r="C3" s="63"/>
      <c r="D3" s="63"/>
      <c r="E3" s="7"/>
      <c r="F3" s="7"/>
    </row>
    <row r="4" spans="1:6" ht="12.75">
      <c r="A4" s="63" t="s">
        <v>181</v>
      </c>
      <c r="B4" s="63"/>
      <c r="C4" s="63"/>
      <c r="D4" s="63"/>
      <c r="E4" s="7"/>
      <c r="F4" s="7"/>
    </row>
    <row r="5" spans="1:6" ht="12.75">
      <c r="A5" s="63" t="s">
        <v>296</v>
      </c>
      <c r="B5" s="63"/>
      <c r="C5" s="63"/>
      <c r="D5" s="63"/>
      <c r="E5" s="7"/>
      <c r="F5" s="7"/>
    </row>
    <row r="6" spans="1:6" ht="12.75">
      <c r="A6" s="60"/>
      <c r="B6" s="60"/>
      <c r="C6" s="60"/>
      <c r="D6" s="60"/>
      <c r="E6" s="7"/>
      <c r="F6" s="7"/>
    </row>
    <row r="7" spans="1:6" ht="12.75">
      <c r="A7" s="62" t="s">
        <v>259</v>
      </c>
      <c r="B7" s="62"/>
      <c r="C7" s="62"/>
      <c r="D7" s="62"/>
      <c r="E7" s="7"/>
      <c r="F7" s="7"/>
    </row>
    <row r="8" spans="1:6" ht="12.75">
      <c r="A8" s="63" t="s">
        <v>179</v>
      </c>
      <c r="B8" s="63"/>
      <c r="C8" s="63"/>
      <c r="D8" s="63"/>
      <c r="E8" s="7"/>
      <c r="F8" s="7"/>
    </row>
    <row r="9" spans="1:6" ht="12.75">
      <c r="A9" s="63" t="s">
        <v>180</v>
      </c>
      <c r="B9" s="63"/>
      <c r="C9" s="63"/>
      <c r="D9" s="63"/>
      <c r="E9" s="7"/>
      <c r="F9" s="7"/>
    </row>
    <row r="10" spans="1:6" ht="12.75">
      <c r="A10" s="63" t="s">
        <v>181</v>
      </c>
      <c r="B10" s="63"/>
      <c r="C10" s="63"/>
      <c r="D10" s="63"/>
      <c r="E10" s="7"/>
      <c r="F10" s="7"/>
    </row>
    <row r="11" spans="1:4" s="9" customFormat="1" ht="18">
      <c r="A11" s="63" t="s">
        <v>297</v>
      </c>
      <c r="B11" s="63"/>
      <c r="C11" s="63"/>
      <c r="D11" s="63"/>
    </row>
    <row r="12" spans="1:4" s="9" customFormat="1" ht="18">
      <c r="A12" s="61" t="s">
        <v>32</v>
      </c>
      <c r="B12" s="64"/>
      <c r="C12" s="64"/>
      <c r="D12" s="64"/>
    </row>
    <row r="13" spans="1:3" s="9" customFormat="1" ht="18">
      <c r="A13" s="61" t="s">
        <v>31</v>
      </c>
      <c r="B13" s="61"/>
      <c r="C13" s="61"/>
    </row>
    <row r="14" spans="1:4" s="9" customFormat="1" ht="18">
      <c r="A14" s="61" t="s">
        <v>260</v>
      </c>
      <c r="B14" s="61"/>
      <c r="C14" s="61"/>
      <c r="D14" s="49"/>
    </row>
    <row r="15" spans="1:6" ht="16.2" thickBot="1">
      <c r="A15" s="5"/>
      <c r="B15" s="1"/>
      <c r="C15" s="10"/>
      <c r="D15" s="10" t="s">
        <v>178</v>
      </c>
      <c r="E15" s="7"/>
      <c r="F15" s="7"/>
    </row>
    <row r="16" spans="1:6" ht="31.8" thickBot="1">
      <c r="A16" s="11" t="s">
        <v>33</v>
      </c>
      <c r="B16" s="12" t="s">
        <v>29</v>
      </c>
      <c r="C16" s="13" t="s">
        <v>257</v>
      </c>
      <c r="D16" s="13" t="s">
        <v>258</v>
      </c>
      <c r="E16" s="7"/>
      <c r="F16" s="7"/>
    </row>
    <row r="17" spans="1:4" s="6" customFormat="1" ht="16.2" thickBot="1">
      <c r="A17" s="14">
        <v>1</v>
      </c>
      <c r="B17" s="15" t="s">
        <v>30</v>
      </c>
      <c r="C17" s="16">
        <v>3</v>
      </c>
      <c r="D17" s="16">
        <v>3</v>
      </c>
    </row>
    <row r="18" spans="1:6" ht="12.75">
      <c r="A18" s="17" t="s">
        <v>34</v>
      </c>
      <c r="B18" s="18" t="s">
        <v>35</v>
      </c>
      <c r="C18" s="19">
        <f aca="true" t="shared" si="0" ref="C18:D18">C19+C32+C48+C54+C75+C81+C84+C91+C40+C26+C103</f>
        <v>4587561</v>
      </c>
      <c r="D18" s="19">
        <f t="shared" si="0"/>
        <v>4621812</v>
      </c>
      <c r="E18" s="7"/>
      <c r="F18" s="7"/>
    </row>
    <row r="19" spans="1:6" ht="12.75">
      <c r="A19" s="20" t="s">
        <v>36</v>
      </c>
      <c r="B19" s="21" t="s">
        <v>37</v>
      </c>
      <c r="C19" s="22">
        <f aca="true" t="shared" si="1" ref="C19:D19">C20</f>
        <v>2598042</v>
      </c>
      <c r="D19" s="22">
        <f t="shared" si="1"/>
        <v>2713856</v>
      </c>
      <c r="E19" s="7"/>
      <c r="F19" s="7"/>
    </row>
    <row r="20" spans="1:6" ht="12.75">
      <c r="A20" s="20" t="s">
        <v>38</v>
      </c>
      <c r="B20" s="21" t="s">
        <v>157</v>
      </c>
      <c r="C20" s="22">
        <f aca="true" t="shared" si="2" ref="C20:D20">C22+C23+C24+C25</f>
        <v>2598042</v>
      </c>
      <c r="D20" s="22">
        <f t="shared" si="2"/>
        <v>2713856</v>
      </c>
      <c r="E20" s="7"/>
      <c r="F20" s="7"/>
    </row>
    <row r="21" spans="1:6" ht="23.25" customHeight="1">
      <c r="A21" s="20"/>
      <c r="B21" s="23" t="s">
        <v>39</v>
      </c>
      <c r="C21" s="24">
        <v>1164816</v>
      </c>
      <c r="D21" s="24">
        <v>1199575</v>
      </c>
      <c r="E21" s="7"/>
      <c r="F21" s="7"/>
    </row>
    <row r="22" spans="1:6" ht="82.5" customHeight="1">
      <c r="A22" s="47" t="s">
        <v>40</v>
      </c>
      <c r="B22" s="25" t="s">
        <v>111</v>
      </c>
      <c r="C22" s="26">
        <v>2460346</v>
      </c>
      <c r="D22" s="26">
        <v>2570022</v>
      </c>
      <c r="E22" s="7"/>
      <c r="F22" s="7"/>
    </row>
    <row r="23" spans="1:6" ht="117.75" customHeight="1">
      <c r="A23" s="47" t="s">
        <v>41</v>
      </c>
      <c r="B23" s="25" t="s">
        <v>0</v>
      </c>
      <c r="C23" s="26">
        <v>33775</v>
      </c>
      <c r="D23" s="26">
        <v>35280</v>
      </c>
      <c r="E23" s="7"/>
      <c r="F23" s="7"/>
    </row>
    <row r="24" spans="1:6" ht="56.25" customHeight="1">
      <c r="A24" s="47" t="s">
        <v>42</v>
      </c>
      <c r="B24" s="25" t="s">
        <v>1</v>
      </c>
      <c r="C24" s="26">
        <v>28578</v>
      </c>
      <c r="D24" s="26">
        <v>29852</v>
      </c>
      <c r="E24" s="7"/>
      <c r="F24" s="7"/>
    </row>
    <row r="25" spans="1:6" ht="93.6">
      <c r="A25" s="47" t="s">
        <v>122</v>
      </c>
      <c r="B25" s="25" t="s">
        <v>182</v>
      </c>
      <c r="C25" s="26">
        <v>75343</v>
      </c>
      <c r="D25" s="26">
        <v>78702</v>
      </c>
      <c r="E25" s="7"/>
      <c r="F25" s="7"/>
    </row>
    <row r="26" spans="1:6" ht="32.25" customHeight="1">
      <c r="A26" s="20" t="s">
        <v>112</v>
      </c>
      <c r="B26" s="27" t="s">
        <v>158</v>
      </c>
      <c r="C26" s="22">
        <f aca="true" t="shared" si="3" ref="C26:D26">C27</f>
        <v>46603</v>
      </c>
      <c r="D26" s="22">
        <f t="shared" si="3"/>
        <v>48034</v>
      </c>
      <c r="E26" s="7"/>
      <c r="F26" s="7"/>
    </row>
    <row r="27" spans="1:6" ht="46.5" customHeight="1">
      <c r="A27" s="47" t="s">
        <v>113</v>
      </c>
      <c r="B27" s="25" t="s">
        <v>114</v>
      </c>
      <c r="C27" s="26">
        <f aca="true" t="shared" si="4" ref="C27:D27">SUM(C28+C30+C29+C31)</f>
        <v>46603</v>
      </c>
      <c r="D27" s="26">
        <f t="shared" si="4"/>
        <v>48034</v>
      </c>
      <c r="E27" s="7"/>
      <c r="F27" s="7"/>
    </row>
    <row r="28" spans="1:6" ht="83.25" customHeight="1">
      <c r="A28" s="47" t="s">
        <v>123</v>
      </c>
      <c r="B28" s="25" t="s">
        <v>136</v>
      </c>
      <c r="C28" s="26">
        <f>7583+4766</f>
        <v>12349</v>
      </c>
      <c r="D28" s="26">
        <f>7962+4766</f>
        <v>12728</v>
      </c>
      <c r="E28" s="7"/>
      <c r="F28" s="7"/>
    </row>
    <row r="29" spans="1:6" ht="111" customHeight="1">
      <c r="A29" s="47" t="s">
        <v>131</v>
      </c>
      <c r="B29" s="25" t="s">
        <v>132</v>
      </c>
      <c r="C29" s="26">
        <f>201+126</f>
        <v>327</v>
      </c>
      <c r="D29" s="26">
        <f>211+126</f>
        <v>337</v>
      </c>
      <c r="E29" s="7"/>
      <c r="F29" s="7"/>
    </row>
    <row r="30" spans="1:6" ht="83.25" customHeight="1">
      <c r="A30" s="47" t="s">
        <v>124</v>
      </c>
      <c r="B30" s="25" t="s">
        <v>135</v>
      </c>
      <c r="C30" s="26">
        <f>20375+12806</f>
        <v>33181</v>
      </c>
      <c r="D30" s="26">
        <f>21394+12806</f>
        <v>34200</v>
      </c>
      <c r="E30" s="7"/>
      <c r="F30" s="7"/>
    </row>
    <row r="31" spans="1:6" ht="84" customHeight="1">
      <c r="A31" s="47" t="s">
        <v>133</v>
      </c>
      <c r="B31" s="25" t="s">
        <v>134</v>
      </c>
      <c r="C31" s="26">
        <f>458+288</f>
        <v>746</v>
      </c>
      <c r="D31" s="26">
        <f>481+288</f>
        <v>769</v>
      </c>
      <c r="E31" s="7"/>
      <c r="F31" s="7"/>
    </row>
    <row r="32" spans="1:6" ht="12.75">
      <c r="A32" s="20" t="s">
        <v>43</v>
      </c>
      <c r="B32" s="21" t="s">
        <v>159</v>
      </c>
      <c r="C32" s="22">
        <f aca="true" t="shared" si="5" ref="C32:D32">SUM(C33+C37+C38+C39)</f>
        <v>846488</v>
      </c>
      <c r="D32" s="22">
        <f t="shared" si="5"/>
        <v>755130</v>
      </c>
      <c r="E32" s="7"/>
      <c r="F32" s="7"/>
    </row>
    <row r="33" spans="1:6" ht="31.2">
      <c r="A33" s="20" t="s">
        <v>116</v>
      </c>
      <c r="B33" s="21" t="s">
        <v>115</v>
      </c>
      <c r="C33" s="22">
        <f aca="true" t="shared" si="6" ref="C33:D33">C34+C35+C36</f>
        <v>557462</v>
      </c>
      <c r="D33" s="22">
        <f t="shared" si="6"/>
        <v>665544</v>
      </c>
      <c r="E33" s="7"/>
      <c r="F33" s="7"/>
    </row>
    <row r="34" spans="1:6" ht="31.2">
      <c r="A34" s="47" t="s">
        <v>119</v>
      </c>
      <c r="B34" s="28" t="s">
        <v>117</v>
      </c>
      <c r="C34" s="26">
        <v>410846</v>
      </c>
      <c r="D34" s="26">
        <f>431388+80209</f>
        <v>511597</v>
      </c>
      <c r="E34" s="7"/>
      <c r="F34" s="7"/>
    </row>
    <row r="35" spans="1:6" ht="64.5" customHeight="1">
      <c r="A35" s="47" t="s">
        <v>120</v>
      </c>
      <c r="B35" s="53" t="s">
        <v>265</v>
      </c>
      <c r="C35" s="26">
        <v>146616</v>
      </c>
      <c r="D35" s="26">
        <v>153947</v>
      </c>
      <c r="E35" s="7"/>
      <c r="F35" s="7"/>
    </row>
    <row r="36" spans="1:6" ht="31.2" hidden="1">
      <c r="A36" s="47" t="s">
        <v>121</v>
      </c>
      <c r="B36" s="28" t="s">
        <v>118</v>
      </c>
      <c r="C36" s="26">
        <v>0</v>
      </c>
      <c r="D36" s="26">
        <v>0</v>
      </c>
      <c r="E36" s="7"/>
      <c r="F36" s="7"/>
    </row>
    <row r="37" spans="1:6" ht="31.2">
      <c r="A37" s="20" t="s">
        <v>44</v>
      </c>
      <c r="B37" s="21" t="s">
        <v>45</v>
      </c>
      <c r="C37" s="22">
        <v>267363</v>
      </c>
      <c r="D37" s="22">
        <v>66840</v>
      </c>
      <c r="E37" s="7"/>
      <c r="F37" s="7"/>
    </row>
    <row r="38" spans="1:6" ht="12.75">
      <c r="A38" s="20" t="s">
        <v>46</v>
      </c>
      <c r="B38" s="21" t="s">
        <v>47</v>
      </c>
      <c r="C38" s="22">
        <v>7559</v>
      </c>
      <c r="D38" s="22">
        <v>7937</v>
      </c>
      <c r="E38" s="7"/>
      <c r="F38" s="7"/>
    </row>
    <row r="39" spans="1:6" ht="31.2">
      <c r="A39" s="52" t="s">
        <v>264</v>
      </c>
      <c r="B39" s="21" t="s">
        <v>137</v>
      </c>
      <c r="C39" s="22">
        <v>14104</v>
      </c>
      <c r="D39" s="22">
        <v>14809</v>
      </c>
      <c r="E39" s="7"/>
      <c r="F39" s="7"/>
    </row>
    <row r="40" spans="1:6" ht="12.75">
      <c r="A40" s="20" t="s">
        <v>48</v>
      </c>
      <c r="B40" s="21" t="s">
        <v>160</v>
      </c>
      <c r="C40" s="22">
        <f aca="true" t="shared" si="7" ref="C40:D40">C41+C43</f>
        <v>421200</v>
      </c>
      <c r="D40" s="22">
        <f t="shared" si="7"/>
        <v>442260</v>
      </c>
      <c r="E40" s="7"/>
      <c r="F40" s="7"/>
    </row>
    <row r="41" spans="1:6" ht="12.75">
      <c r="A41" s="20" t="s">
        <v>49</v>
      </c>
      <c r="B41" s="21" t="s">
        <v>50</v>
      </c>
      <c r="C41" s="22">
        <f aca="true" t="shared" si="8" ref="C41:D41">C42</f>
        <v>161669</v>
      </c>
      <c r="D41" s="22">
        <f t="shared" si="8"/>
        <v>169752</v>
      </c>
      <c r="E41" s="7"/>
      <c r="F41" s="7"/>
    </row>
    <row r="42" spans="1:6" ht="46.8">
      <c r="A42" s="47" t="s">
        <v>51</v>
      </c>
      <c r="B42" s="25" t="s">
        <v>2</v>
      </c>
      <c r="C42" s="26">
        <v>161669</v>
      </c>
      <c r="D42" s="26">
        <v>169752</v>
      </c>
      <c r="E42" s="7"/>
      <c r="F42" s="7"/>
    </row>
    <row r="43" spans="1:6" ht="12.75">
      <c r="A43" s="20" t="s">
        <v>52</v>
      </c>
      <c r="B43" s="21" t="s">
        <v>156</v>
      </c>
      <c r="C43" s="22">
        <f aca="true" t="shared" si="9" ref="C43:D43">C44+C46</f>
        <v>259531</v>
      </c>
      <c r="D43" s="22">
        <f t="shared" si="9"/>
        <v>272508</v>
      </c>
      <c r="E43" s="7"/>
      <c r="F43" s="7"/>
    </row>
    <row r="44" spans="1:6" ht="12.75">
      <c r="A44" s="47" t="s">
        <v>140</v>
      </c>
      <c r="B44" s="29" t="s">
        <v>138</v>
      </c>
      <c r="C44" s="26">
        <f aca="true" t="shared" si="10" ref="C44:D44">C45</f>
        <v>182812</v>
      </c>
      <c r="D44" s="26">
        <f t="shared" si="10"/>
        <v>191953</v>
      </c>
      <c r="E44" s="7"/>
      <c r="F44" s="7"/>
    </row>
    <row r="45" spans="1:6" ht="35.25" customHeight="1">
      <c r="A45" s="47" t="s">
        <v>139</v>
      </c>
      <c r="B45" s="29" t="s">
        <v>141</v>
      </c>
      <c r="C45" s="26">
        <v>182812</v>
      </c>
      <c r="D45" s="26">
        <v>191953</v>
      </c>
      <c r="E45" s="7"/>
      <c r="F45" s="7"/>
    </row>
    <row r="46" spans="1:6" ht="12.75">
      <c r="A46" s="47" t="s">
        <v>142</v>
      </c>
      <c r="B46" s="29" t="s">
        <v>144</v>
      </c>
      <c r="C46" s="26">
        <f aca="true" t="shared" si="11" ref="C46:D46">C47</f>
        <v>76719</v>
      </c>
      <c r="D46" s="26">
        <f t="shared" si="11"/>
        <v>80555</v>
      </c>
      <c r="E46" s="7"/>
      <c r="F46" s="7"/>
    </row>
    <row r="47" spans="1:6" ht="34.5" customHeight="1">
      <c r="A47" s="30" t="s">
        <v>143</v>
      </c>
      <c r="B47" s="29" t="s">
        <v>145</v>
      </c>
      <c r="C47" s="26">
        <v>76719</v>
      </c>
      <c r="D47" s="26">
        <v>80555</v>
      </c>
      <c r="E47" s="7"/>
      <c r="F47" s="7"/>
    </row>
    <row r="48" spans="1:4" s="3" customFormat="1" ht="12.75">
      <c r="A48" s="20" t="s">
        <v>53</v>
      </c>
      <c r="B48" s="27" t="s">
        <v>54</v>
      </c>
      <c r="C48" s="22">
        <f aca="true" t="shared" si="12" ref="C48:D48">C49+C51</f>
        <v>96570</v>
      </c>
      <c r="D48" s="22">
        <f t="shared" si="12"/>
        <v>95870</v>
      </c>
    </row>
    <row r="49" spans="1:4" s="3" customFormat="1" ht="38.25" customHeight="1">
      <c r="A49" s="47" t="s">
        <v>55</v>
      </c>
      <c r="B49" s="25" t="s">
        <v>3</v>
      </c>
      <c r="C49" s="26">
        <f aca="true" t="shared" si="13" ref="C49:D49">C50</f>
        <v>94753</v>
      </c>
      <c r="D49" s="26">
        <f t="shared" si="13"/>
        <v>94753</v>
      </c>
    </row>
    <row r="50" spans="1:6" ht="51.75" customHeight="1">
      <c r="A50" s="47" t="s">
        <v>56</v>
      </c>
      <c r="B50" s="25" t="s">
        <v>57</v>
      </c>
      <c r="C50" s="26">
        <v>94753</v>
      </c>
      <c r="D50" s="26">
        <v>94753</v>
      </c>
      <c r="E50" s="7"/>
      <c r="F50" s="7"/>
    </row>
    <row r="51" spans="1:6" ht="34.5" customHeight="1">
      <c r="A51" s="47" t="s">
        <v>58</v>
      </c>
      <c r="B51" s="31" t="s">
        <v>59</v>
      </c>
      <c r="C51" s="26">
        <f aca="true" t="shared" si="14" ref="C51:D51">C52+C53</f>
        <v>1817</v>
      </c>
      <c r="D51" s="26">
        <f t="shared" si="14"/>
        <v>1117</v>
      </c>
      <c r="E51" s="7"/>
      <c r="F51" s="7"/>
    </row>
    <row r="52" spans="1:6" ht="31.2">
      <c r="A52" s="47" t="s">
        <v>4</v>
      </c>
      <c r="B52" s="25" t="s">
        <v>60</v>
      </c>
      <c r="C52" s="26">
        <v>1700</v>
      </c>
      <c r="D52" s="26">
        <v>1000</v>
      </c>
      <c r="E52" s="7"/>
      <c r="F52" s="7"/>
    </row>
    <row r="53" spans="1:6" ht="100.5" customHeight="1">
      <c r="A53" s="47" t="s">
        <v>261</v>
      </c>
      <c r="B53" s="25" t="s">
        <v>155</v>
      </c>
      <c r="C53" s="26">
        <v>117</v>
      </c>
      <c r="D53" s="26">
        <v>117</v>
      </c>
      <c r="E53" s="7"/>
      <c r="F53" s="7"/>
    </row>
    <row r="54" spans="1:4" s="3" customFormat="1" ht="48.75" customHeight="1">
      <c r="A54" s="20" t="s">
        <v>61</v>
      </c>
      <c r="B54" s="27" t="s">
        <v>183</v>
      </c>
      <c r="C54" s="22">
        <f aca="true" t="shared" si="15" ref="C54:D54">C55+C65+C68</f>
        <v>350729</v>
      </c>
      <c r="D54" s="22">
        <f t="shared" si="15"/>
        <v>350229</v>
      </c>
    </row>
    <row r="55" spans="1:4" s="3" customFormat="1" ht="93" customHeight="1">
      <c r="A55" s="20" t="s">
        <v>62</v>
      </c>
      <c r="B55" s="27" t="s">
        <v>63</v>
      </c>
      <c r="C55" s="22">
        <f aca="true" t="shared" si="16" ref="C55:D55">C60+C56</f>
        <v>328658</v>
      </c>
      <c r="D55" s="22">
        <f t="shared" si="16"/>
        <v>328658</v>
      </c>
    </row>
    <row r="56" spans="1:4" s="3" customFormat="1" ht="79.5" customHeight="1">
      <c r="A56" s="20" t="s">
        <v>64</v>
      </c>
      <c r="B56" s="27" t="s">
        <v>5</v>
      </c>
      <c r="C56" s="22">
        <f aca="true" t="shared" si="17" ref="C56:D56">C57</f>
        <v>298823</v>
      </c>
      <c r="D56" s="22">
        <f t="shared" si="17"/>
        <v>298823</v>
      </c>
    </row>
    <row r="57" spans="1:6" ht="83.25" customHeight="1">
      <c r="A57" s="47" t="s">
        <v>6</v>
      </c>
      <c r="B57" s="25" t="s">
        <v>7</v>
      </c>
      <c r="C57" s="26">
        <f aca="true" t="shared" si="18" ref="C57:D57">C58+C59</f>
        <v>298823</v>
      </c>
      <c r="D57" s="26">
        <f t="shared" si="18"/>
        <v>298823</v>
      </c>
      <c r="E57" s="7"/>
      <c r="F57" s="7"/>
    </row>
    <row r="58" spans="1:6" ht="61.5" customHeight="1">
      <c r="A58" s="47" t="s">
        <v>8</v>
      </c>
      <c r="B58" s="25" t="s">
        <v>9</v>
      </c>
      <c r="C58" s="26">
        <v>298823</v>
      </c>
      <c r="D58" s="26">
        <v>298823</v>
      </c>
      <c r="E58" s="7"/>
      <c r="F58" s="7"/>
    </row>
    <row r="59" spans="1:6" ht="65.25" customHeight="1" hidden="1">
      <c r="A59" s="47" t="s">
        <v>10</v>
      </c>
      <c r="B59" s="25" t="s">
        <v>11</v>
      </c>
      <c r="C59" s="26">
        <v>0</v>
      </c>
      <c r="D59" s="26">
        <v>0</v>
      </c>
      <c r="E59" s="7"/>
      <c r="F59" s="7"/>
    </row>
    <row r="60" spans="1:6" ht="96.75" customHeight="1">
      <c r="A60" s="20" t="s">
        <v>65</v>
      </c>
      <c r="B60" s="21" t="s">
        <v>66</v>
      </c>
      <c r="C60" s="22">
        <f aca="true" t="shared" si="19" ref="C60:D60">C61</f>
        <v>29835</v>
      </c>
      <c r="D60" s="22">
        <f t="shared" si="19"/>
        <v>29835</v>
      </c>
      <c r="E60" s="7"/>
      <c r="F60" s="7"/>
    </row>
    <row r="61" spans="1:6" ht="66" customHeight="1">
      <c r="A61" s="47" t="s">
        <v>12</v>
      </c>
      <c r="B61" s="25" t="s">
        <v>13</v>
      </c>
      <c r="C61" s="26">
        <f aca="true" t="shared" si="20" ref="C61:D61">C62+C63+C64</f>
        <v>29835</v>
      </c>
      <c r="D61" s="26">
        <f t="shared" si="20"/>
        <v>29835</v>
      </c>
      <c r="E61" s="7"/>
      <c r="F61" s="7"/>
    </row>
    <row r="62" spans="1:6" ht="68.25" customHeight="1">
      <c r="A62" s="47" t="s">
        <v>67</v>
      </c>
      <c r="B62" s="25" t="s">
        <v>233</v>
      </c>
      <c r="C62" s="26">
        <v>28524</v>
      </c>
      <c r="D62" s="26">
        <v>28524</v>
      </c>
      <c r="E62" s="7"/>
      <c r="F62" s="7"/>
    </row>
    <row r="63" spans="1:6" ht="33.75" customHeight="1">
      <c r="A63" s="47" t="s">
        <v>68</v>
      </c>
      <c r="B63" s="25" t="s">
        <v>234</v>
      </c>
      <c r="C63" s="26">
        <v>471</v>
      </c>
      <c r="D63" s="26">
        <v>471</v>
      </c>
      <c r="E63" s="7"/>
      <c r="F63" s="7"/>
    </row>
    <row r="64" spans="1:6" ht="132" customHeight="1">
      <c r="A64" s="47" t="s">
        <v>184</v>
      </c>
      <c r="B64" s="25" t="s">
        <v>185</v>
      </c>
      <c r="C64" s="26">
        <v>840</v>
      </c>
      <c r="D64" s="26">
        <v>840</v>
      </c>
      <c r="E64" s="7"/>
      <c r="F64" s="7"/>
    </row>
    <row r="65" spans="1:6" ht="31.2">
      <c r="A65" s="20" t="s">
        <v>69</v>
      </c>
      <c r="B65" s="21" t="s">
        <v>70</v>
      </c>
      <c r="C65" s="22">
        <f aca="true" t="shared" si="21" ref="C65:D66">C66</f>
        <v>6071</v>
      </c>
      <c r="D65" s="22">
        <f t="shared" si="21"/>
        <v>6071</v>
      </c>
      <c r="E65" s="7"/>
      <c r="F65" s="7"/>
    </row>
    <row r="66" spans="1:6" ht="52.5" customHeight="1">
      <c r="A66" s="47" t="s">
        <v>71</v>
      </c>
      <c r="B66" s="28" t="s">
        <v>14</v>
      </c>
      <c r="C66" s="26">
        <f t="shared" si="21"/>
        <v>6071</v>
      </c>
      <c r="D66" s="26">
        <f t="shared" si="21"/>
        <v>6071</v>
      </c>
      <c r="E66" s="7"/>
      <c r="F66" s="7"/>
    </row>
    <row r="67" spans="1:6" ht="49.5" customHeight="1">
      <c r="A67" s="47" t="s">
        <v>72</v>
      </c>
      <c r="B67" s="28" t="s">
        <v>15</v>
      </c>
      <c r="C67" s="26">
        <v>6071</v>
      </c>
      <c r="D67" s="26">
        <v>6071</v>
      </c>
      <c r="E67" s="7"/>
      <c r="F67" s="7"/>
    </row>
    <row r="68" spans="1:6" ht="92.25" customHeight="1">
      <c r="A68" s="20" t="s">
        <v>73</v>
      </c>
      <c r="B68" s="21" t="s">
        <v>16</v>
      </c>
      <c r="C68" s="22">
        <f aca="true" t="shared" si="22" ref="C68:D69">C69</f>
        <v>16000</v>
      </c>
      <c r="D68" s="22">
        <f t="shared" si="22"/>
        <v>15500</v>
      </c>
      <c r="E68" s="7"/>
      <c r="F68" s="7"/>
    </row>
    <row r="69" spans="1:6" ht="80.25" customHeight="1">
      <c r="A69" s="47" t="s">
        <v>74</v>
      </c>
      <c r="B69" s="28" t="s">
        <v>17</v>
      </c>
      <c r="C69" s="26">
        <f t="shared" si="22"/>
        <v>16000</v>
      </c>
      <c r="D69" s="26">
        <f t="shared" si="22"/>
        <v>15500</v>
      </c>
      <c r="E69" s="7"/>
      <c r="F69" s="7"/>
    </row>
    <row r="70" spans="1:6" ht="77.25" customHeight="1">
      <c r="A70" s="47" t="s">
        <v>75</v>
      </c>
      <c r="B70" s="28" t="s">
        <v>76</v>
      </c>
      <c r="C70" s="26">
        <f aca="true" t="shared" si="23" ref="C70:D70">SUM(C71:C74)</f>
        <v>16000</v>
      </c>
      <c r="D70" s="26">
        <f t="shared" si="23"/>
        <v>15500</v>
      </c>
      <c r="E70" s="7"/>
      <c r="F70" s="7"/>
    </row>
    <row r="71" spans="1:6" ht="24.75" customHeight="1">
      <c r="A71" s="47" t="s">
        <v>77</v>
      </c>
      <c r="B71" s="28" t="s">
        <v>78</v>
      </c>
      <c r="C71" s="26">
        <v>10000</v>
      </c>
      <c r="D71" s="26">
        <v>10000</v>
      </c>
      <c r="E71" s="7"/>
      <c r="F71" s="7"/>
    </row>
    <row r="72" spans="1:6" ht="12.75" hidden="1">
      <c r="A72" s="47" t="s">
        <v>79</v>
      </c>
      <c r="B72" s="28" t="s">
        <v>154</v>
      </c>
      <c r="C72" s="26">
        <v>0</v>
      </c>
      <c r="D72" s="26">
        <v>0</v>
      </c>
      <c r="E72" s="7"/>
      <c r="F72" s="7"/>
    </row>
    <row r="73" spans="1:6" ht="12.75">
      <c r="A73" s="47" t="s">
        <v>80</v>
      </c>
      <c r="B73" s="28" t="s">
        <v>81</v>
      </c>
      <c r="C73" s="26">
        <v>5000</v>
      </c>
      <c r="D73" s="26">
        <v>5000</v>
      </c>
      <c r="E73" s="7"/>
      <c r="F73" s="7"/>
    </row>
    <row r="74" spans="1:6" ht="30.75" customHeight="1">
      <c r="A74" s="47" t="s">
        <v>82</v>
      </c>
      <c r="B74" s="28" t="s">
        <v>83</v>
      </c>
      <c r="C74" s="26">
        <v>1000</v>
      </c>
      <c r="D74" s="26">
        <v>500</v>
      </c>
      <c r="E74" s="7"/>
      <c r="F74" s="7"/>
    </row>
    <row r="75" spans="1:6" ht="31.2">
      <c r="A75" s="20" t="s">
        <v>84</v>
      </c>
      <c r="B75" s="21" t="s">
        <v>85</v>
      </c>
      <c r="C75" s="22">
        <f aca="true" t="shared" si="24" ref="C75:D75">C76</f>
        <v>3128</v>
      </c>
      <c r="D75" s="22">
        <f t="shared" si="24"/>
        <v>3285</v>
      </c>
      <c r="E75" s="7"/>
      <c r="F75" s="7"/>
    </row>
    <row r="76" spans="1:6" ht="21" customHeight="1">
      <c r="A76" s="20" t="s">
        <v>86</v>
      </c>
      <c r="B76" s="21" t="s">
        <v>87</v>
      </c>
      <c r="C76" s="22">
        <f aca="true" t="shared" si="25" ref="C76:D76">SUM(C77:C80)</f>
        <v>3128</v>
      </c>
      <c r="D76" s="22">
        <f t="shared" si="25"/>
        <v>3285</v>
      </c>
      <c r="E76" s="7"/>
      <c r="F76" s="7"/>
    </row>
    <row r="77" spans="1:6" ht="31.2">
      <c r="A77" s="47" t="s">
        <v>103</v>
      </c>
      <c r="B77" s="28" t="s">
        <v>105</v>
      </c>
      <c r="C77" s="26">
        <v>891</v>
      </c>
      <c r="D77" s="26">
        <v>936</v>
      </c>
      <c r="E77" s="7"/>
      <c r="F77" s="7"/>
    </row>
    <row r="78" spans="1:6" ht="31.2" hidden="1">
      <c r="A78" s="47" t="s">
        <v>104</v>
      </c>
      <c r="B78" s="28" t="s">
        <v>106</v>
      </c>
      <c r="C78" s="26">
        <v>0</v>
      </c>
      <c r="D78" s="26">
        <v>0</v>
      </c>
      <c r="E78" s="7"/>
      <c r="F78" s="7"/>
    </row>
    <row r="79" spans="1:6" ht="12.75">
      <c r="A79" s="47" t="s">
        <v>107</v>
      </c>
      <c r="B79" s="28" t="s">
        <v>108</v>
      </c>
      <c r="C79" s="26">
        <v>1534</v>
      </c>
      <c r="D79" s="26">
        <v>1611</v>
      </c>
      <c r="E79" s="7"/>
      <c r="F79" s="7"/>
    </row>
    <row r="80" spans="1:6" ht="27" customHeight="1">
      <c r="A80" s="47" t="s">
        <v>109</v>
      </c>
      <c r="B80" s="28" t="s">
        <v>110</v>
      </c>
      <c r="C80" s="26">
        <v>703</v>
      </c>
      <c r="D80" s="26">
        <v>738</v>
      </c>
      <c r="E80" s="7"/>
      <c r="F80" s="7"/>
    </row>
    <row r="81" spans="1:4" s="3" customFormat="1" ht="36" customHeight="1">
      <c r="A81" s="20" t="s">
        <v>88</v>
      </c>
      <c r="B81" s="21" t="s">
        <v>18</v>
      </c>
      <c r="C81" s="22">
        <f aca="true" t="shared" si="26" ref="C81:D81">C82+C83</f>
        <v>2350</v>
      </c>
      <c r="D81" s="22">
        <f t="shared" si="26"/>
        <v>2350</v>
      </c>
    </row>
    <row r="82" spans="1:6" ht="12.75">
      <c r="A82" s="47" t="s">
        <v>125</v>
      </c>
      <c r="B82" s="28" t="s">
        <v>126</v>
      </c>
      <c r="C82" s="26">
        <f>600+1500</f>
        <v>2100</v>
      </c>
      <c r="D82" s="26">
        <f>600+1500</f>
        <v>2100</v>
      </c>
      <c r="E82" s="7"/>
      <c r="F82" s="7"/>
    </row>
    <row r="83" spans="1:6" ht="12.75">
      <c r="A83" s="47" t="s">
        <v>89</v>
      </c>
      <c r="B83" s="28" t="s">
        <v>90</v>
      </c>
      <c r="C83" s="26">
        <f>250</f>
        <v>250</v>
      </c>
      <c r="D83" s="26">
        <f>250</f>
        <v>250</v>
      </c>
      <c r="E83" s="7"/>
      <c r="F83" s="7"/>
    </row>
    <row r="84" spans="1:4" s="3" customFormat="1" ht="31.2">
      <c r="A84" s="20" t="s">
        <v>91</v>
      </c>
      <c r="B84" s="21" t="s">
        <v>92</v>
      </c>
      <c r="C84" s="22">
        <f aca="true" t="shared" si="27" ref="C84:D84">C85+C88</f>
        <v>109041</v>
      </c>
      <c r="D84" s="22">
        <f t="shared" si="27"/>
        <v>92685</v>
      </c>
    </row>
    <row r="85" spans="1:4" s="3" customFormat="1" ht="93.6">
      <c r="A85" s="52" t="s">
        <v>284</v>
      </c>
      <c r="B85" s="21" t="s">
        <v>229</v>
      </c>
      <c r="C85" s="22">
        <f aca="true" t="shared" si="28" ref="C85:D86">C86</f>
        <v>46555</v>
      </c>
      <c r="D85" s="22">
        <f t="shared" si="28"/>
        <v>39572</v>
      </c>
    </row>
    <row r="86" spans="1:6" ht="97.5" customHeight="1">
      <c r="A86" s="47" t="s">
        <v>19</v>
      </c>
      <c r="B86" s="28" t="s">
        <v>230</v>
      </c>
      <c r="C86" s="26">
        <f t="shared" si="28"/>
        <v>46555</v>
      </c>
      <c r="D86" s="26">
        <f t="shared" si="28"/>
        <v>39572</v>
      </c>
      <c r="E86" s="7"/>
      <c r="F86" s="7"/>
    </row>
    <row r="87" spans="1:6" ht="97.5" customHeight="1">
      <c r="A87" s="47" t="s">
        <v>20</v>
      </c>
      <c r="B87" s="28" t="s">
        <v>21</v>
      </c>
      <c r="C87" s="26">
        <v>46555</v>
      </c>
      <c r="D87" s="26">
        <v>39572</v>
      </c>
      <c r="E87" s="7"/>
      <c r="F87" s="7"/>
    </row>
    <row r="88" spans="1:6" ht="35.25" customHeight="1">
      <c r="A88" s="20" t="s">
        <v>93</v>
      </c>
      <c r="B88" s="21" t="s">
        <v>231</v>
      </c>
      <c r="C88" s="22">
        <f aca="true" t="shared" si="29" ref="C88:D89">C89</f>
        <v>62486</v>
      </c>
      <c r="D88" s="22">
        <f t="shared" si="29"/>
        <v>53113</v>
      </c>
      <c r="E88" s="7"/>
      <c r="F88" s="7"/>
    </row>
    <row r="89" spans="1:6" ht="31.2">
      <c r="A89" s="47" t="s">
        <v>94</v>
      </c>
      <c r="B89" s="28" t="s">
        <v>95</v>
      </c>
      <c r="C89" s="26">
        <f t="shared" si="29"/>
        <v>62486</v>
      </c>
      <c r="D89" s="26">
        <f t="shared" si="29"/>
        <v>53113</v>
      </c>
      <c r="E89" s="7"/>
      <c r="F89" s="7"/>
    </row>
    <row r="90" spans="1:6" ht="48.75" customHeight="1">
      <c r="A90" s="47" t="s">
        <v>22</v>
      </c>
      <c r="B90" s="28" t="s">
        <v>96</v>
      </c>
      <c r="C90" s="26">
        <v>62486</v>
      </c>
      <c r="D90" s="26">
        <v>53113</v>
      </c>
      <c r="E90" s="7"/>
      <c r="F90" s="7"/>
    </row>
    <row r="91" spans="1:6" ht="12.75">
      <c r="A91" s="20" t="s">
        <v>97</v>
      </c>
      <c r="B91" s="21" t="s">
        <v>98</v>
      </c>
      <c r="C91" s="22">
        <f aca="true" t="shared" si="30" ref="C91:D91">SUM(C92:C102)</f>
        <v>89067</v>
      </c>
      <c r="D91" s="22">
        <f t="shared" si="30"/>
        <v>93520</v>
      </c>
      <c r="E91" s="7"/>
      <c r="F91" s="7"/>
    </row>
    <row r="92" spans="1:6" ht="31.2">
      <c r="A92" s="51" t="s">
        <v>23</v>
      </c>
      <c r="B92" s="53" t="s">
        <v>99</v>
      </c>
      <c r="C92" s="50">
        <v>2920</v>
      </c>
      <c r="D92" s="50">
        <v>3066</v>
      </c>
      <c r="E92" s="7"/>
      <c r="F92" s="7"/>
    </row>
    <row r="93" spans="1:6" ht="63" customHeight="1">
      <c r="A93" s="51" t="s">
        <v>24</v>
      </c>
      <c r="B93" s="53" t="s">
        <v>100</v>
      </c>
      <c r="C93" s="50">
        <v>515</v>
      </c>
      <c r="D93" s="50">
        <v>541</v>
      </c>
      <c r="E93" s="7"/>
      <c r="F93" s="7"/>
    </row>
    <row r="94" spans="1:6" ht="69" customHeight="1">
      <c r="A94" s="51" t="s">
        <v>25</v>
      </c>
      <c r="B94" s="53" t="s">
        <v>26</v>
      </c>
      <c r="C94" s="50">
        <v>1576</v>
      </c>
      <c r="D94" s="50">
        <v>1655</v>
      </c>
      <c r="E94" s="7"/>
      <c r="F94" s="7"/>
    </row>
    <row r="95" spans="1:6" ht="119.25" customHeight="1">
      <c r="A95" s="51" t="s">
        <v>27</v>
      </c>
      <c r="B95" s="53" t="s">
        <v>236</v>
      </c>
      <c r="C95" s="50">
        <v>12032</v>
      </c>
      <c r="D95" s="50">
        <v>12634</v>
      </c>
      <c r="E95" s="7"/>
      <c r="F95" s="7"/>
    </row>
    <row r="96" spans="1:4" s="3" customFormat="1" ht="69" customHeight="1">
      <c r="A96" s="51" t="s">
        <v>101</v>
      </c>
      <c r="B96" s="53" t="s">
        <v>102</v>
      </c>
      <c r="C96" s="50">
        <v>1823</v>
      </c>
      <c r="D96" s="50">
        <v>1914</v>
      </c>
    </row>
    <row r="97" spans="1:4" s="3" customFormat="1" ht="31.2">
      <c r="A97" s="51" t="s">
        <v>146</v>
      </c>
      <c r="B97" s="53" t="s">
        <v>147</v>
      </c>
      <c r="C97" s="50">
        <v>11481</v>
      </c>
      <c r="D97" s="50">
        <v>12055</v>
      </c>
    </row>
    <row r="98" spans="1:6" ht="60.75" customHeight="1">
      <c r="A98" s="51" t="s">
        <v>28</v>
      </c>
      <c r="B98" s="53" t="s">
        <v>232</v>
      </c>
      <c r="C98" s="50">
        <v>547</v>
      </c>
      <c r="D98" s="50">
        <v>574</v>
      </c>
      <c r="E98" s="7"/>
      <c r="F98" s="7"/>
    </row>
    <row r="99" spans="1:6" ht="38.25" customHeight="1">
      <c r="A99" s="51" t="s">
        <v>149</v>
      </c>
      <c r="B99" s="53" t="s">
        <v>148</v>
      </c>
      <c r="C99" s="50">
        <v>3001</v>
      </c>
      <c r="D99" s="50">
        <v>3151</v>
      </c>
      <c r="E99" s="7"/>
      <c r="F99" s="7"/>
    </row>
    <row r="100" spans="1:6" ht="66.75" customHeight="1">
      <c r="A100" s="51" t="s">
        <v>150</v>
      </c>
      <c r="B100" s="53" t="s">
        <v>152</v>
      </c>
      <c r="C100" s="50">
        <v>7392</v>
      </c>
      <c r="D100" s="50">
        <v>7762</v>
      </c>
      <c r="E100" s="7"/>
      <c r="F100" s="7"/>
    </row>
    <row r="101" spans="1:6" ht="46.8">
      <c r="A101" s="51" t="s">
        <v>151</v>
      </c>
      <c r="B101" s="53" t="s">
        <v>153</v>
      </c>
      <c r="C101" s="50">
        <v>6406</v>
      </c>
      <c r="D101" s="50">
        <v>6726</v>
      </c>
      <c r="E101" s="7"/>
      <c r="F101" s="7"/>
    </row>
    <row r="102" spans="1:6" ht="46.8">
      <c r="A102" s="51" t="s">
        <v>262</v>
      </c>
      <c r="B102" s="53" t="s">
        <v>263</v>
      </c>
      <c r="C102" s="50">
        <v>41374</v>
      </c>
      <c r="D102" s="50">
        <v>43442</v>
      </c>
      <c r="E102" s="7"/>
      <c r="F102" s="7"/>
    </row>
    <row r="103" spans="1:6" ht="12.75">
      <c r="A103" s="20" t="s">
        <v>127</v>
      </c>
      <c r="B103" s="21" t="s">
        <v>128</v>
      </c>
      <c r="C103" s="22">
        <f aca="true" t="shared" si="31" ref="C103:D103">SUM(C104:C106)</f>
        <v>24343</v>
      </c>
      <c r="D103" s="22">
        <f t="shared" si="31"/>
        <v>24593</v>
      </c>
      <c r="E103" s="7"/>
      <c r="F103" s="7"/>
    </row>
    <row r="104" spans="1:6" ht="39.75" customHeight="1">
      <c r="A104" s="47" t="s">
        <v>129</v>
      </c>
      <c r="B104" s="28" t="s">
        <v>130</v>
      </c>
      <c r="C104" s="26">
        <v>19793</v>
      </c>
      <c r="D104" s="26">
        <v>20018</v>
      </c>
      <c r="E104" s="7"/>
      <c r="F104" s="7"/>
    </row>
    <row r="105" spans="1:6" ht="62.4">
      <c r="A105" s="47" t="s">
        <v>186</v>
      </c>
      <c r="B105" s="28" t="s">
        <v>188</v>
      </c>
      <c r="C105" s="26">
        <v>300</v>
      </c>
      <c r="D105" s="26">
        <v>300</v>
      </c>
      <c r="E105" s="7"/>
      <c r="F105" s="7"/>
    </row>
    <row r="106" spans="1:6" ht="52.5" customHeight="1">
      <c r="A106" s="47" t="s">
        <v>187</v>
      </c>
      <c r="B106" s="28" t="s">
        <v>189</v>
      </c>
      <c r="C106" s="26">
        <v>4250</v>
      </c>
      <c r="D106" s="26">
        <v>4275</v>
      </c>
      <c r="E106" s="7"/>
      <c r="F106" s="7"/>
    </row>
    <row r="107" spans="1:6" ht="12.75">
      <c r="A107" s="20" t="s">
        <v>161</v>
      </c>
      <c r="B107" s="32" t="s">
        <v>162</v>
      </c>
      <c r="C107" s="22">
        <f aca="true" t="shared" si="32" ref="C107:D107">C108</f>
        <v>3888664.1999999993</v>
      </c>
      <c r="D107" s="22">
        <f t="shared" si="32"/>
        <v>3515183.8</v>
      </c>
      <c r="E107" s="7"/>
      <c r="F107" s="7"/>
    </row>
    <row r="108" spans="1:6" ht="31.2">
      <c r="A108" s="20" t="s">
        <v>163</v>
      </c>
      <c r="B108" s="32" t="s">
        <v>164</v>
      </c>
      <c r="C108" s="22">
        <f>C109+C112+C141+C156</f>
        <v>3888664.1999999993</v>
      </c>
      <c r="D108" s="22">
        <f>D109+D112+D141+D156</f>
        <v>3515183.8</v>
      </c>
      <c r="E108" s="7"/>
      <c r="F108" s="7"/>
    </row>
    <row r="109" spans="1:6" ht="31.2">
      <c r="A109" s="52" t="s">
        <v>268</v>
      </c>
      <c r="B109" s="32" t="s">
        <v>200</v>
      </c>
      <c r="C109" s="22">
        <f aca="true" t="shared" si="33" ref="C109:D110">C110</f>
        <v>257795.9</v>
      </c>
      <c r="D109" s="22">
        <f t="shared" si="33"/>
        <v>257795.9</v>
      </c>
      <c r="E109" s="7"/>
      <c r="F109" s="7"/>
    </row>
    <row r="110" spans="1:6" ht="21" customHeight="1">
      <c r="A110" s="59" t="s">
        <v>269</v>
      </c>
      <c r="B110" s="33" t="s">
        <v>165</v>
      </c>
      <c r="C110" s="26">
        <f t="shared" si="33"/>
        <v>257795.9</v>
      </c>
      <c r="D110" s="26">
        <f t="shared" si="33"/>
        <v>257795.9</v>
      </c>
      <c r="E110" s="7"/>
      <c r="F110" s="7"/>
    </row>
    <row r="111" spans="1:6" ht="31.2">
      <c r="A111" s="59" t="s">
        <v>270</v>
      </c>
      <c r="B111" s="33" t="s">
        <v>166</v>
      </c>
      <c r="C111" s="26">
        <v>257795.9</v>
      </c>
      <c r="D111" s="26">
        <v>257795.9</v>
      </c>
      <c r="E111" s="7"/>
      <c r="F111" s="7"/>
    </row>
    <row r="112" spans="1:6" ht="31.2">
      <c r="A112" s="52" t="s">
        <v>271</v>
      </c>
      <c r="B112" s="32" t="s">
        <v>190</v>
      </c>
      <c r="C112" s="22">
        <f aca="true" t="shared" si="34" ref="C112:D112">SUM(C113:C124)</f>
        <v>1317103.3</v>
      </c>
      <c r="D112" s="22">
        <f t="shared" si="34"/>
        <v>943694.9</v>
      </c>
      <c r="E112" s="7"/>
      <c r="F112" s="7"/>
    </row>
    <row r="113" spans="1:6" ht="31.2" hidden="1">
      <c r="A113" s="47" t="s">
        <v>241</v>
      </c>
      <c r="B113" s="33" t="s">
        <v>209</v>
      </c>
      <c r="C113" s="22"/>
      <c r="D113" s="22"/>
      <c r="E113" s="7"/>
      <c r="F113" s="7"/>
    </row>
    <row r="114" spans="1:6" ht="46.8" hidden="1">
      <c r="A114" s="47" t="s">
        <v>201</v>
      </c>
      <c r="B114" s="33" t="s">
        <v>202</v>
      </c>
      <c r="C114" s="26"/>
      <c r="D114" s="26"/>
      <c r="E114" s="7"/>
      <c r="F114" s="7"/>
    </row>
    <row r="115" spans="1:6" ht="131.25" customHeight="1" hidden="1">
      <c r="A115" s="47" t="s">
        <v>210</v>
      </c>
      <c r="B115" s="48" t="s">
        <v>244</v>
      </c>
      <c r="C115" s="26"/>
      <c r="D115" s="26"/>
      <c r="E115" s="7"/>
      <c r="F115" s="7"/>
    </row>
    <row r="116" spans="1:6" ht="98.25" customHeight="1">
      <c r="A116" s="59" t="s">
        <v>272</v>
      </c>
      <c r="B116" s="48" t="s">
        <v>245</v>
      </c>
      <c r="C116" s="26">
        <v>0</v>
      </c>
      <c r="D116" s="26">
        <v>0</v>
      </c>
      <c r="E116" s="7"/>
      <c r="F116" s="7"/>
    </row>
    <row r="117" spans="1:6" ht="117.75" customHeight="1" hidden="1">
      <c r="A117" s="47" t="s">
        <v>250</v>
      </c>
      <c r="B117" s="48" t="s">
        <v>251</v>
      </c>
      <c r="C117" s="26">
        <v>0</v>
      </c>
      <c r="D117" s="26">
        <v>0</v>
      </c>
      <c r="E117" s="7"/>
      <c r="F117" s="7"/>
    </row>
    <row r="118" spans="1:6" ht="113.25" customHeight="1" hidden="1">
      <c r="A118" s="47" t="s">
        <v>250</v>
      </c>
      <c r="B118" s="48" t="s">
        <v>252</v>
      </c>
      <c r="C118" s="26">
        <v>0</v>
      </c>
      <c r="D118" s="26">
        <v>0</v>
      </c>
      <c r="E118" s="7"/>
      <c r="F118" s="7"/>
    </row>
    <row r="119" spans="1:6" ht="87.75" customHeight="1" hidden="1">
      <c r="A119" s="47" t="s">
        <v>237</v>
      </c>
      <c r="B119" s="48" t="s">
        <v>246</v>
      </c>
      <c r="C119" s="26"/>
      <c r="D119" s="26"/>
      <c r="E119" s="7"/>
      <c r="F119" s="7"/>
    </row>
    <row r="120" spans="1:6" ht="87.75" customHeight="1" hidden="1">
      <c r="A120" s="47" t="s">
        <v>237</v>
      </c>
      <c r="B120" s="48" t="s">
        <v>247</v>
      </c>
      <c r="C120" s="26"/>
      <c r="D120" s="26"/>
      <c r="E120" s="7"/>
      <c r="F120" s="7"/>
    </row>
    <row r="121" spans="1:6" ht="56.25" customHeight="1" hidden="1">
      <c r="A121" s="47" t="s">
        <v>253</v>
      </c>
      <c r="B121" s="48" t="s">
        <v>254</v>
      </c>
      <c r="C121" s="26"/>
      <c r="D121" s="26"/>
      <c r="E121" s="7"/>
      <c r="F121" s="7"/>
    </row>
    <row r="122" spans="1:6" ht="53.25" customHeight="1" hidden="1">
      <c r="A122" s="47" t="s">
        <v>253</v>
      </c>
      <c r="B122" s="48" t="s">
        <v>255</v>
      </c>
      <c r="C122" s="26"/>
      <c r="D122" s="26"/>
      <c r="E122" s="7"/>
      <c r="F122" s="7"/>
    </row>
    <row r="123" spans="1:6" ht="54.75" customHeight="1">
      <c r="A123" s="59" t="s">
        <v>273</v>
      </c>
      <c r="B123" s="54" t="s">
        <v>266</v>
      </c>
      <c r="C123" s="26">
        <v>299037.9</v>
      </c>
      <c r="D123" s="26">
        <v>0</v>
      </c>
      <c r="E123" s="7"/>
      <c r="F123" s="7"/>
    </row>
    <row r="124" spans="1:6" ht="12.75">
      <c r="A124" s="59" t="s">
        <v>274</v>
      </c>
      <c r="B124" s="33" t="s">
        <v>167</v>
      </c>
      <c r="C124" s="26">
        <f aca="true" t="shared" si="35" ref="C124:D124">C125</f>
        <v>1018065.4</v>
      </c>
      <c r="D124" s="26">
        <f t="shared" si="35"/>
        <v>943694.9</v>
      </c>
      <c r="E124" s="7"/>
      <c r="F124" s="7"/>
    </row>
    <row r="125" spans="1:6" ht="12.75">
      <c r="A125" s="59" t="s">
        <v>275</v>
      </c>
      <c r="B125" s="33" t="s">
        <v>168</v>
      </c>
      <c r="C125" s="26">
        <f>SUM(C126:C140)</f>
        <v>1018065.4</v>
      </c>
      <c r="D125" s="26">
        <f>SUM(D126:D140)</f>
        <v>943694.9</v>
      </c>
      <c r="E125" s="7"/>
      <c r="F125" s="7"/>
    </row>
    <row r="126" spans="1:6" ht="79.5" customHeight="1" hidden="1">
      <c r="A126" s="47" t="s">
        <v>220</v>
      </c>
      <c r="B126" s="48" t="s">
        <v>256</v>
      </c>
      <c r="C126" s="26"/>
      <c r="D126" s="26"/>
      <c r="E126" s="7"/>
      <c r="F126" s="7"/>
    </row>
    <row r="127" spans="1:6" ht="80.25" customHeight="1">
      <c r="A127" s="59" t="s">
        <v>276</v>
      </c>
      <c r="B127" s="55" t="s">
        <v>285</v>
      </c>
      <c r="C127" s="26">
        <v>37354.4</v>
      </c>
      <c r="D127" s="26">
        <v>38486.4</v>
      </c>
      <c r="E127" s="7"/>
      <c r="F127" s="7"/>
    </row>
    <row r="128" spans="1:6" ht="78" hidden="1">
      <c r="A128" s="47" t="s">
        <v>191</v>
      </c>
      <c r="B128" s="34" t="s">
        <v>213</v>
      </c>
      <c r="C128" s="26"/>
      <c r="D128" s="26"/>
      <c r="E128" s="7"/>
      <c r="F128" s="7"/>
    </row>
    <row r="129" spans="1:6" ht="84.75" customHeight="1">
      <c r="A129" s="59" t="s">
        <v>276</v>
      </c>
      <c r="B129" s="58" t="s">
        <v>286</v>
      </c>
      <c r="C129" s="26">
        <v>279750</v>
      </c>
      <c r="D129" s="26">
        <v>279750</v>
      </c>
      <c r="E129" s="7"/>
      <c r="F129" s="7"/>
    </row>
    <row r="130" spans="1:6" ht="92.25" customHeight="1">
      <c r="A130" s="59" t="s">
        <v>276</v>
      </c>
      <c r="B130" s="58" t="s">
        <v>267</v>
      </c>
      <c r="C130" s="26">
        <v>340000</v>
      </c>
      <c r="D130" s="26">
        <v>340000</v>
      </c>
      <c r="E130" s="7"/>
      <c r="F130" s="7"/>
    </row>
    <row r="131" spans="1:6" ht="93.6" hidden="1">
      <c r="A131" s="47" t="s">
        <v>220</v>
      </c>
      <c r="B131" s="34" t="s">
        <v>226</v>
      </c>
      <c r="C131" s="26">
        <v>0</v>
      </c>
      <c r="D131" s="26">
        <v>0</v>
      </c>
      <c r="E131" s="7"/>
      <c r="F131" s="7"/>
    </row>
    <row r="132" spans="1:6" ht="109.2" hidden="1">
      <c r="A132" s="47" t="s">
        <v>191</v>
      </c>
      <c r="B132" s="34" t="s">
        <v>211</v>
      </c>
      <c r="C132" s="26"/>
      <c r="D132" s="26"/>
      <c r="E132" s="7"/>
      <c r="F132" s="7"/>
    </row>
    <row r="133" spans="1:6" ht="124.8" hidden="1">
      <c r="A133" s="47" t="s">
        <v>191</v>
      </c>
      <c r="B133" s="34" t="s">
        <v>212</v>
      </c>
      <c r="C133" s="26" t="s">
        <v>225</v>
      </c>
      <c r="D133" s="26" t="s">
        <v>225</v>
      </c>
      <c r="E133" s="7"/>
      <c r="F133" s="7"/>
    </row>
    <row r="134" spans="1:6" ht="93.6" hidden="1">
      <c r="A134" s="47" t="s">
        <v>205</v>
      </c>
      <c r="B134" s="34" t="s">
        <v>208</v>
      </c>
      <c r="C134" s="26"/>
      <c r="D134" s="26"/>
      <c r="E134" s="7"/>
      <c r="F134" s="7"/>
    </row>
    <row r="135" spans="1:6" ht="109.2" hidden="1">
      <c r="A135" s="47" t="s">
        <v>220</v>
      </c>
      <c r="B135" s="34" t="s">
        <v>218</v>
      </c>
      <c r="C135" s="26"/>
      <c r="D135" s="26"/>
      <c r="E135" s="7"/>
      <c r="F135" s="7"/>
    </row>
    <row r="136" spans="1:6" ht="93.6" hidden="1">
      <c r="A136" s="47" t="s">
        <v>191</v>
      </c>
      <c r="B136" s="34" t="s">
        <v>227</v>
      </c>
      <c r="C136" s="26">
        <v>0</v>
      </c>
      <c r="D136" s="26">
        <v>0</v>
      </c>
      <c r="E136" s="7"/>
      <c r="F136" s="7"/>
    </row>
    <row r="137" spans="1:6" ht="78" hidden="1">
      <c r="A137" s="47" t="s">
        <v>228</v>
      </c>
      <c r="B137" s="34" t="s">
        <v>242</v>
      </c>
      <c r="C137" s="26"/>
      <c r="D137" s="26"/>
      <c r="E137" s="7"/>
      <c r="F137" s="7"/>
    </row>
    <row r="138" spans="1:6" ht="124.8" hidden="1">
      <c r="A138" s="47" t="s">
        <v>221</v>
      </c>
      <c r="B138" s="34" t="s">
        <v>222</v>
      </c>
      <c r="C138" s="26"/>
      <c r="D138" s="26"/>
      <c r="E138" s="7"/>
      <c r="F138" s="7"/>
    </row>
    <row r="139" spans="1:6" ht="62.4" hidden="1">
      <c r="A139" s="47" t="s">
        <v>228</v>
      </c>
      <c r="B139" s="34" t="s">
        <v>243</v>
      </c>
      <c r="C139" s="26"/>
      <c r="D139" s="26"/>
      <c r="E139" s="7"/>
      <c r="F139" s="7"/>
    </row>
    <row r="140" spans="1:6" ht="113.25" customHeight="1">
      <c r="A140" s="59" t="s">
        <v>295</v>
      </c>
      <c r="B140" s="55" t="s">
        <v>294</v>
      </c>
      <c r="C140" s="50">
        <v>360961</v>
      </c>
      <c r="D140" s="50">
        <v>285458.5</v>
      </c>
      <c r="E140" s="7"/>
      <c r="F140" s="7"/>
    </row>
    <row r="141" spans="1:6" ht="31.2">
      <c r="A141" s="52" t="s">
        <v>277</v>
      </c>
      <c r="B141" s="32" t="s">
        <v>192</v>
      </c>
      <c r="C141" s="22">
        <f aca="true" t="shared" si="36" ref="C141:D141">C144+C142+C146</f>
        <v>2313764.9999999995</v>
      </c>
      <c r="D141" s="22">
        <f t="shared" si="36"/>
        <v>2313693</v>
      </c>
      <c r="E141" s="7"/>
      <c r="F141" s="7"/>
    </row>
    <row r="142" spans="1:6" ht="78" hidden="1">
      <c r="A142" s="47" t="s">
        <v>197</v>
      </c>
      <c r="B142" s="48" t="s">
        <v>169</v>
      </c>
      <c r="C142" s="26">
        <f aca="true" t="shared" si="37" ref="C142:D142">C143</f>
        <v>23261.8</v>
      </c>
      <c r="D142" s="26">
        <f t="shared" si="37"/>
        <v>23261.8</v>
      </c>
      <c r="E142" s="7"/>
      <c r="F142" s="7"/>
    </row>
    <row r="143" spans="1:6" ht="81.75" customHeight="1">
      <c r="A143" s="59" t="s">
        <v>278</v>
      </c>
      <c r="B143" s="33" t="s">
        <v>170</v>
      </c>
      <c r="C143" s="26">
        <v>23261.8</v>
      </c>
      <c r="D143" s="26">
        <v>23261.8</v>
      </c>
      <c r="E143" s="7"/>
      <c r="F143" s="7"/>
    </row>
    <row r="144" spans="1:6" ht="62.4" hidden="1">
      <c r="A144" s="47" t="s">
        <v>193</v>
      </c>
      <c r="B144" s="33" t="s">
        <v>194</v>
      </c>
      <c r="C144" s="26">
        <f aca="true" t="shared" si="38" ref="C144:D144">C145</f>
        <v>0</v>
      </c>
      <c r="D144" s="26">
        <f t="shared" si="38"/>
        <v>0</v>
      </c>
      <c r="E144" s="7"/>
      <c r="F144" s="7"/>
    </row>
    <row r="145" spans="1:6" ht="62.4" hidden="1">
      <c r="A145" s="47" t="s">
        <v>195</v>
      </c>
      <c r="B145" s="33" t="s">
        <v>196</v>
      </c>
      <c r="C145" s="26"/>
      <c r="D145" s="26"/>
      <c r="E145" s="7"/>
      <c r="F145" s="7"/>
    </row>
    <row r="146" spans="1:6" ht="12.75">
      <c r="A146" s="59" t="s">
        <v>279</v>
      </c>
      <c r="B146" s="33" t="s">
        <v>171</v>
      </c>
      <c r="C146" s="26">
        <f aca="true" t="shared" si="39" ref="C146:D146">C147</f>
        <v>2290503.1999999997</v>
      </c>
      <c r="D146" s="26">
        <f t="shared" si="39"/>
        <v>2290431.2</v>
      </c>
      <c r="E146" s="7"/>
      <c r="F146" s="7"/>
    </row>
    <row r="147" spans="1:6" ht="12.75">
      <c r="A147" s="59" t="s">
        <v>280</v>
      </c>
      <c r="B147" s="33" t="s">
        <v>172</v>
      </c>
      <c r="C147" s="26">
        <f>SUM(C148:C155)</f>
        <v>2290503.1999999997</v>
      </c>
      <c r="D147" s="26">
        <f>SUM(D148:D155)</f>
        <v>2290431.2</v>
      </c>
      <c r="E147" s="7"/>
      <c r="F147" s="7"/>
    </row>
    <row r="148" spans="1:6" ht="171.6" hidden="1">
      <c r="A148" s="47"/>
      <c r="B148" s="35" t="s">
        <v>177</v>
      </c>
      <c r="C148" s="26"/>
      <c r="D148" s="26"/>
      <c r="E148" s="7"/>
      <c r="F148" s="7"/>
    </row>
    <row r="149" spans="1:6" ht="117.75" customHeight="1">
      <c r="A149" s="59" t="s">
        <v>281</v>
      </c>
      <c r="B149" s="57" t="s">
        <v>287</v>
      </c>
      <c r="C149" s="26">
        <v>172556.2</v>
      </c>
      <c r="D149" s="26">
        <v>172550.7</v>
      </c>
      <c r="E149" s="7"/>
      <c r="F149" s="7"/>
    </row>
    <row r="150" spans="1:6" ht="133.5" customHeight="1">
      <c r="A150" s="59" t="s">
        <v>281</v>
      </c>
      <c r="B150" s="57" t="s">
        <v>288</v>
      </c>
      <c r="C150" s="26">
        <f>1421875-24455.5</f>
        <v>1397419.5</v>
      </c>
      <c r="D150" s="26">
        <f>1421850.5-24455.5</f>
        <v>1397395</v>
      </c>
      <c r="E150" s="7"/>
      <c r="F150" s="7"/>
    </row>
    <row r="151" spans="1:6" ht="111" customHeight="1">
      <c r="A151" s="59" t="s">
        <v>281</v>
      </c>
      <c r="B151" s="57" t="s">
        <v>289</v>
      </c>
      <c r="C151" s="26">
        <v>666696.2</v>
      </c>
      <c r="D151" s="26">
        <v>666677.9</v>
      </c>
      <c r="E151" s="7"/>
      <c r="F151" s="7"/>
    </row>
    <row r="152" spans="1:6" ht="34.5" customHeight="1">
      <c r="A152" s="59" t="s">
        <v>281</v>
      </c>
      <c r="B152" s="46" t="s">
        <v>290</v>
      </c>
      <c r="C152" s="26">
        <v>47110.9</v>
      </c>
      <c r="D152" s="26">
        <v>47087.2</v>
      </c>
      <c r="E152" s="7"/>
      <c r="F152" s="7"/>
    </row>
    <row r="153" spans="1:6" ht="67.5" customHeight="1">
      <c r="A153" s="59" t="s">
        <v>282</v>
      </c>
      <c r="B153" s="56" t="s">
        <v>291</v>
      </c>
      <c r="C153" s="26">
        <v>1204</v>
      </c>
      <c r="D153" s="26">
        <v>1204</v>
      </c>
      <c r="E153" s="7"/>
      <c r="F153" s="7"/>
    </row>
    <row r="154" spans="1:6" ht="31.2">
      <c r="A154" s="59" t="s">
        <v>282</v>
      </c>
      <c r="B154" s="57" t="s">
        <v>292</v>
      </c>
      <c r="C154" s="26">
        <v>2447.9</v>
      </c>
      <c r="D154" s="26">
        <v>2447.9</v>
      </c>
      <c r="E154" s="7"/>
      <c r="F154" s="7"/>
    </row>
    <row r="155" spans="1:6" ht="101.25" customHeight="1" thickBot="1">
      <c r="A155" s="59" t="s">
        <v>283</v>
      </c>
      <c r="B155" s="57" t="s">
        <v>293</v>
      </c>
      <c r="C155" s="26">
        <v>3068.5</v>
      </c>
      <c r="D155" s="26">
        <v>3068.5</v>
      </c>
      <c r="E155" s="7"/>
      <c r="F155" s="7"/>
    </row>
    <row r="156" spans="1:6" ht="12.75" hidden="1">
      <c r="A156" s="20" t="s">
        <v>198</v>
      </c>
      <c r="B156" s="32" t="s">
        <v>173</v>
      </c>
      <c r="C156" s="22">
        <f aca="true" t="shared" si="40" ref="C156:D156">C157+C158</f>
        <v>0</v>
      </c>
      <c r="D156" s="22">
        <f t="shared" si="40"/>
        <v>0</v>
      </c>
      <c r="E156" s="7"/>
      <c r="F156" s="7"/>
    </row>
    <row r="157" spans="1:6" ht="46.8" hidden="1">
      <c r="A157" s="47" t="s">
        <v>199</v>
      </c>
      <c r="B157" s="33" t="s">
        <v>174</v>
      </c>
      <c r="C157" s="26"/>
      <c r="D157" s="26"/>
      <c r="E157" s="7"/>
      <c r="F157" s="7"/>
    </row>
    <row r="158" spans="1:6" ht="31.2" hidden="1">
      <c r="A158" s="47" t="s">
        <v>203</v>
      </c>
      <c r="B158" s="33" t="s">
        <v>175</v>
      </c>
      <c r="C158" s="26">
        <f aca="true" t="shared" si="41" ref="C158:D158">SUM(C159:C165)</f>
        <v>0</v>
      </c>
      <c r="D158" s="26">
        <f t="shared" si="41"/>
        <v>0</v>
      </c>
      <c r="E158" s="7"/>
      <c r="F158" s="7"/>
    </row>
    <row r="159" spans="1:6" ht="93.6" hidden="1">
      <c r="A159" s="47" t="s">
        <v>238</v>
      </c>
      <c r="B159" s="33" t="s">
        <v>240</v>
      </c>
      <c r="C159" s="26"/>
      <c r="D159" s="26"/>
      <c r="E159" s="7"/>
      <c r="F159" s="7"/>
    </row>
    <row r="160" spans="1:6" ht="124.8" hidden="1">
      <c r="A160" s="47" t="s">
        <v>238</v>
      </c>
      <c r="B160" s="48" t="s">
        <v>248</v>
      </c>
      <c r="C160" s="26"/>
      <c r="D160" s="26"/>
      <c r="E160" s="7"/>
      <c r="F160" s="7"/>
    </row>
    <row r="161" spans="1:6" ht="125.4" hidden="1" thickBot="1">
      <c r="A161" s="47" t="s">
        <v>239</v>
      </c>
      <c r="B161" s="48" t="s">
        <v>249</v>
      </c>
      <c r="C161" s="26"/>
      <c r="D161" s="26"/>
      <c r="E161" s="7"/>
      <c r="F161" s="7"/>
    </row>
    <row r="162" spans="1:6" ht="47.4" hidden="1" thickBot="1">
      <c r="A162" s="47" t="s">
        <v>206</v>
      </c>
      <c r="B162" s="33" t="s">
        <v>204</v>
      </c>
      <c r="C162" s="26" t="s">
        <v>225</v>
      </c>
      <c r="D162" s="26" t="s">
        <v>225</v>
      </c>
      <c r="E162" s="7"/>
      <c r="F162" s="7"/>
    </row>
    <row r="163" spans="1:6" ht="63" hidden="1" thickBot="1">
      <c r="A163" s="47" t="s">
        <v>223</v>
      </c>
      <c r="B163" s="36" t="s">
        <v>219</v>
      </c>
      <c r="C163" s="37"/>
      <c r="D163" s="37"/>
      <c r="E163" s="7"/>
      <c r="F163" s="7"/>
    </row>
    <row r="164" spans="1:6" ht="47.4" hidden="1" thickBot="1">
      <c r="A164" s="47" t="s">
        <v>206</v>
      </c>
      <c r="B164" s="36" t="s">
        <v>224</v>
      </c>
      <c r="C164" s="37"/>
      <c r="D164" s="37"/>
      <c r="E164" s="7"/>
      <c r="F164" s="7"/>
    </row>
    <row r="165" spans="1:6" ht="94.2" hidden="1" thickBot="1">
      <c r="A165" s="38" t="s">
        <v>223</v>
      </c>
      <c r="B165" s="36" t="s">
        <v>207</v>
      </c>
      <c r="C165" s="37"/>
      <c r="D165" s="37"/>
      <c r="E165" s="7"/>
      <c r="F165" s="7"/>
    </row>
    <row r="166" spans="1:6" ht="47.4" hidden="1" thickBot="1">
      <c r="A166" s="17" t="s">
        <v>214</v>
      </c>
      <c r="B166" s="39" t="s">
        <v>215</v>
      </c>
      <c r="C166" s="19">
        <f aca="true" t="shared" si="42" ref="C166:D166">C167</f>
        <v>0</v>
      </c>
      <c r="D166" s="19">
        <f t="shared" si="42"/>
        <v>0</v>
      </c>
      <c r="E166" s="7"/>
      <c r="F166" s="7"/>
    </row>
    <row r="167" spans="1:6" ht="65.25" customHeight="1" hidden="1" thickBot="1">
      <c r="A167" s="40" t="s">
        <v>216</v>
      </c>
      <c r="B167" s="41" t="s">
        <v>217</v>
      </c>
      <c r="C167" s="42"/>
      <c r="D167" s="42"/>
      <c r="E167" s="7"/>
      <c r="F167" s="7"/>
    </row>
    <row r="168" spans="1:6" ht="16.2" thickBot="1">
      <c r="A168" s="43"/>
      <c r="B168" s="44" t="s">
        <v>176</v>
      </c>
      <c r="C168" s="45">
        <f>C107+C18+C166</f>
        <v>8476225.2</v>
      </c>
      <c r="D168" s="45">
        <f>D107+D18+D166</f>
        <v>8136995.8</v>
      </c>
      <c r="E168" s="7"/>
      <c r="F168" s="7"/>
    </row>
    <row r="169" spans="1:6" ht="47.4" thickBot="1">
      <c r="A169" s="43"/>
      <c r="B169" s="44" t="s">
        <v>235</v>
      </c>
      <c r="C169" s="45">
        <f>C168-C107-C21</f>
        <v>3422745</v>
      </c>
      <c r="D169" s="45">
        <f>D168-D107-D21</f>
        <v>3422237</v>
      </c>
      <c r="E169" s="7"/>
      <c r="F169" s="7"/>
    </row>
  </sheetData>
  <mergeCells count="13">
    <mergeCell ref="A13:C13"/>
    <mergeCell ref="A14:C14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3937007874015748" right="0.1968503937007874" top="0.2362204724409449" bottom="0.2362204724409449" header="0.1968503937007874" footer="0.2755905511811024"/>
  <pageSetup firstPageNumber="9" useFirstPageNumber="1" fitToHeight="0" horizontalDpi="600" verticalDpi="600" orientation="portrait" paperSize="9" scale="7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2018-11-06T12:27:49Z</cp:lastPrinted>
  <dcterms:created xsi:type="dcterms:W3CDTF">1999-02-24T08:03:27Z</dcterms:created>
  <dcterms:modified xsi:type="dcterms:W3CDTF">2018-12-21T06:53:42Z</dcterms:modified>
  <cp:category/>
  <cp:version/>
  <cp:contentType/>
  <cp:contentStatus/>
</cp:coreProperties>
</file>