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6" yWindow="108" windowWidth="10080" windowHeight="9000" tabRatio="602" activeTab="0"/>
  </bookViews>
  <sheets>
    <sheet name="Приложение 1 " sheetId="1" r:id="rId1"/>
  </sheets>
  <definedNames>
    <definedName name="_xlnm.Print_Titles" localSheetId="0">'Приложение 1 '!$12:$13</definedName>
  </definedNames>
  <calcPr fullCalcOnLoad="1"/>
</workbook>
</file>

<file path=xl/sharedStrings.xml><?xml version="1.0" encoding="utf-8"?>
<sst xmlns="http://schemas.openxmlformats.org/spreadsheetml/2006/main" count="320" uniqueCount="310">
  <si>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</si>
  <si>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</si>
  <si>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</si>
  <si>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</si>
  <si>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</si>
  <si>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</si>
  <si>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</si>
  <si>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</si>
  <si>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</si>
  <si>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</si>
  <si>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</si>
  <si>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</si>
  <si>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</si>
  <si>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</si>
  <si>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</si>
  <si>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</si>
  <si>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</si>
  <si>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</si>
  <si>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</si>
  <si>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</si>
  <si>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</si>
  <si>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</si>
  <si>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</si>
  <si>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</si>
  <si>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</si>
  <si>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</si>
  <si>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000 114 06024 04 0000 430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</si>
  <si>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</si>
  <si>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</si>
  <si>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</si>
  <si>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</si>
  <si>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</si>
  <si>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</si>
  <si>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</si>
  <si>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</si>
  <si>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</si>
  <si>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</si>
  <si>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</si>
  <si>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</si>
  <si>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</si>
  <si>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</si>
  <si>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</si>
  <si>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</si>
  <si>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</si>
  <si>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</si>
  <si>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</si>
  <si>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</si>
  <si>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</si>
  <si>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</si>
  <si>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</si>
  <si>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</si>
  <si>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</si>
  <si>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</si>
  <si>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</si>
  <si>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</si>
  <si>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</si>
  <si>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</si>
  <si>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</si>
  <si>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</si>
  <si>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</si>
  <si>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</si>
  <si>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</si>
  <si>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</si>
  <si>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</si>
  <si>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</si>
  <si>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</si>
  <si>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</si>
  <si>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000 1 11 05020 00 0000 120</t>
  </si>
  <si>
    <t>000 1 11 05024 04 0000 120</t>
  </si>
  <si>
    <t>000 1 11 05024 04 0001 120</t>
  </si>
  <si>
    <t>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</si>
  <si>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</si>
  <si>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</si>
  <si>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</si>
  <si>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</si>
  <si>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</si>
  <si>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</si>
  <si>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</si>
  <si>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</si>
  <si>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</si>
  <si>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</si>
  <si>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</si>
  <si>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</si>
  <si>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000 1 11 09044 04 0001 120</t>
  </si>
  <si>
    <t>Средства воспроизводства жилого фонда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</si>
  <si>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</si>
  <si>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</si>
  <si>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</si>
  <si>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</si>
  <si>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</si>
  <si>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</si>
  <si>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</si>
  <si>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</si>
  <si>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</si>
  <si>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</si>
  <si>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</si>
  <si>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</si>
  <si>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</si>
  <si>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</si>
  <si>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</si>
  <si>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</si>
  <si>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</si>
  <si>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</si>
  <si>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</si>
  <si>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</si>
  <si>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</si>
  <si>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000 114 06020 00 0000 430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</si>
  <si>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</si>
  <si>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</si>
  <si>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</si>
  <si>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</si>
  <si>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</si>
  <si>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</si>
  <si>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</si>
  <si>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</si>
  <si>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</si>
  <si>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</si>
  <si>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</si>
  <si>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</si>
  <si>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</si>
  <si>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</si>
  <si>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</si>
  <si>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</si>
  <si>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</si>
  <si>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</si>
  <si>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</si>
  <si>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</si>
  <si>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</si>
  <si>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</si>
  <si>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</si>
  <si>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</si>
  <si>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</si>
  <si>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</si>
  <si>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</si>
  <si>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</si>
  <si>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</si>
  <si>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</si>
  <si>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</si>
  <si>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</si>
  <si>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</si>
  <si>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</si>
  <si>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</si>
  <si>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</si>
  <si>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</si>
  <si>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</si>
  <si>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</si>
  <si>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</si>
  <si>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</si>
  <si>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</si>
  <si>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</si>
  <si>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</si>
  <si>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</si>
  <si>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</si>
  <si>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</si>
  <si>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</si>
  <si>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</si>
  <si>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</si>
  <si>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</si>
  <si>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</si>
  <si>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</si>
  <si>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</si>
  <si>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</si>
  <si>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</si>
  <si>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</si>
  <si>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</si>
  <si>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</si>
  <si>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</si>
  <si>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</si>
  <si>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</si>
  <si>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</si>
  <si>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</si>
  <si>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</si>
  <si>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</si>
  <si>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</si>
  <si>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</si>
  <si>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</si>
  <si>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</si>
  <si>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</si>
  <si>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</si>
  <si>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</si>
  <si>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</si>
  <si>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</si>
  <si>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</si>
  <si>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000 2 02 01001 00 0000 151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</si>
  <si>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</si>
  <si>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</si>
  <si>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000 2 02 02000 00 0000 151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</si>
  <si>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</si>
  <si>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</si>
  <si>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</si>
  <si>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</si>
  <si>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</si>
  <si>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000 2 02 03000 00 0000 151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</si>
  <si>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</si>
  <si>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</si>
  <si>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</si>
  <si>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</si>
  <si>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</si>
  <si>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</si>
  <si>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000 2 02 03999 00 0000 151</t>
  </si>
  <si>
    <t>Прочие субвенции</t>
  </si>
  <si>
    <t>000 2 02 03999 04 0000 151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</si>
  <si>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</si>
  <si>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</si>
  <si>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 xml:space="preserve">000 2 02 04000 00 0000 151 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</si>
  <si>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</si>
  <si>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</si>
  <si>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000 2 02 04999 04 0000 151</t>
  </si>
  <si>
    <t>Прочие межбюджетные трансферты, передаваемые бюджетам городских округов</t>
  </si>
  <si>
    <t>ВСЕГО  ДОХОДОВ БЮДЖЕТА</t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</si>
  <si>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</si>
  <si>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</si>
  <si>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</si>
  <si>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</si>
  <si>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трансферты муниципальным образованиям Астраханской области на осуществление деятельности комиссий по делам несовершеннолетних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</si>
  <si>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к решению Городской Думы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</si>
  <si>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</si>
  <si>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</si>
  <si>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</si>
  <si>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</si>
  <si>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</si>
  <si>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</si>
  <si>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</si>
  <si>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</si>
  <si>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Субсидия муниципальным образованиям Астраханской области на реализацию мероприятий экологической реабилитации объектов экологического ущерба в рамках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</si>
  <si>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средств,поступивших от государственной корпорации - Фонда содействия реформированию жилищно- коммунального хозяйства
</t>
  </si>
  <si>
    <t>Средства, выделяемые из резервного фонда Правительства Астраханской области в рамках непрограммных расходов иных непрограммных мероприятий</t>
  </si>
  <si>
    <t xml:space="preserve">Дотации бюджетам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</si>
  <si>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</si>
  <si>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</si>
  <si>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Субсидии бюджетам городских округов на обеспечение жильем молодых семей из бюджета Астраханской области муниципальным образованиям Астраханской области в целях реализации мероприятий подпрограммы «Обеспечение жильём молодых семей в Астраханской области» государственной программы «Молодежь Астраханской области»</t>
  </si>
  <si>
    <t xml:space="preserve">Субсидия  бюджетам городских округов на софинансирование  капитальных вложений в объекты муниципальной собственности из бюджета Астраханской области муниципальным образованиям Астраханской области </t>
  </si>
  <si>
    <t>Субсидии бюджетам городских округов на модернизацию региональных систем дошкольного образования</t>
  </si>
  <si>
    <t>Иные межбюджетные трансферты из бюджета Астраханской области муниципальным образованиям  на Астраханской области на развитие дорожного хозяйства</t>
  </si>
  <si>
    <t>Иные межбюджетные трансферты из бюджета Астраханской области муниципальным образованиям  на астраханской области на исполнение наказов избирателей депутатам Думы Астраханской области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</si>
  <si>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</si>
  <si>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</si>
  <si>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</si>
  <si>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</si>
  <si>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</si>
  <si>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объекта)</t>
  </si>
  <si>
    <t>ОТЧЕТ</t>
  </si>
  <si>
    <t xml:space="preserve">об исполнении доходов бюджета муниципального образования "Город Астрахань" </t>
  </si>
  <si>
    <t>тыс. рублей</t>
  </si>
  <si>
    <t>% исп.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</si>
  <si>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</si>
  <si>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</si>
  <si>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</si>
  <si>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</si>
  <si>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000 1 09 00000 00 0000 000</t>
  </si>
  <si>
    <t>ЗАДОЛЖЕННОСТЬ И ПЕРЕРАСЧЕТЫ ПО ОТМЕНЕННЫМ НАЛОГАМ, СБОРАМ И ИНЫМ ОБЯЗАТЕЛЬНЫМ ПЛАТЕЖАМ</t>
  </si>
  <si>
    <t xml:space="preserve"> 000 1 09 04000 00 0000 110</t>
  </si>
  <si>
    <t xml:space="preserve"> 000 1 09 04050 00 0000 110</t>
  </si>
  <si>
    <t>Земельный налог (по обязательствам, возникшим до 1 января 2006 года)</t>
  </si>
  <si>
    <t xml:space="preserve"> 000 1 09 07000 00 0000 110</t>
  </si>
  <si>
    <t>Прочие налоги и сборы (по отмененным местным налогам и сборам)</t>
  </si>
  <si>
    <t xml:space="preserve"> 000 1 09 07010 00 0000 110</t>
  </si>
  <si>
    <t xml:space="preserve"> 000 1 09 07012 04 0000 110</t>
  </si>
  <si>
    <t>Налог на рекламу, мобилизуемый на территориях городских округов</t>
  </si>
  <si>
    <t xml:space="preserve"> 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</si>
  <si>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</si>
  <si>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</si>
  <si>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</si>
  <si>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000 1 09 07050 00 0000 110</t>
  </si>
  <si>
    <t>Прочие местные налоги и сборы</t>
  </si>
  <si>
    <t>000 1 09 07052 04 0000 110</t>
  </si>
  <si>
    <t>Прочие местные налоги и сборы, мобилизуемые на территориях городских округов</t>
  </si>
  <si>
    <t>000 111 05034 04 0003 120</t>
  </si>
  <si>
    <t>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</t>
  </si>
  <si>
    <t>000 1 12 01050 01 0000 120</t>
  </si>
  <si>
    <t>Плата и иные виды негативного воздействия на окружающую среду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</si>
  <si>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</si>
  <si>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</si>
  <si>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</si>
  <si>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</si>
  <si>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000 1 16 35000 00 0000 140</t>
  </si>
  <si>
    <t>Суммы по искам о возмещении вреда, причиненного окружающей среде</t>
  </si>
  <si>
    <t>000 1 17 01000 00 0000 180</t>
  </si>
  <si>
    <t>Невыясненные поступления</t>
  </si>
  <si>
    <t>000 1 17 05040 04 0002 180</t>
  </si>
  <si>
    <t>Прочие неналоговые доходы бюджетов городских округов</t>
  </si>
  <si>
    <t>000 2 02 02008 04 0000 151</t>
  </si>
  <si>
    <t>000 2 02 02077 04 0000 151</t>
  </si>
  <si>
    <t xml:space="preserve">000 2 02 02088 04 0002 151 </t>
  </si>
  <si>
    <t xml:space="preserve">000 2 02 02089 04 0002 151 </t>
  </si>
  <si>
    <t>000 2 02 02204 04 0000 151</t>
  </si>
  <si>
    <t>000 2 02 03029 04 0000 151</t>
  </si>
  <si>
    <t>000 2 02 03007 04 0000 151</t>
  </si>
  <si>
    <t>000 2 02 01001 04 0000 151</t>
  </si>
  <si>
    <t xml:space="preserve">000 2 02 04025 04 0000 151 </t>
  </si>
  <si>
    <t>00 2 02 04999 04 0000 151</t>
  </si>
  <si>
    <t xml:space="preserve"> 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</si>
  <si>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</si>
  <si>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000 2 18 04010 04 0000 180</t>
  </si>
  <si>
    <t xml:space="preserve">000 219 00000 00 0000 000 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</si>
  <si>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</si>
  <si>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000 219 04000 04 0000 151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</si>
  <si>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</si>
  <si>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000 2 18 04030 04 0000 180</t>
  </si>
  <si>
    <t>Доходы бюджетов городских округов от возврата иными организациями остатков субсидий прошлых лет</t>
  </si>
  <si>
    <t>за 2016 год</t>
  </si>
  <si>
    <t>План на 2016 год</t>
  </si>
  <si>
    <t>Исполнено за 2016 год</t>
  </si>
  <si>
    <t>"Город Астрахань"</t>
  </si>
  <si>
    <t xml:space="preserve">муниципального образования </t>
  </si>
  <si>
    <t xml:space="preserve">от                    №          </t>
  </si>
  <si>
    <t>Приложение № 1</t>
  </si>
  <si>
    <t>Налоги на имущество</t>
  </si>
  <si>
    <t>Налог на рекламу</t>
  </si>
  <si>
    <t>Доходы бюджетов городских округов от возврата бюджетными учреждениями остатков субсидий прошлых лет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</si>
</sst>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  <numFmt numFmtId="182" formatCode="0.000000"/>
    <numFmt numFmtId="183" formatCode="0.00000"/>
    <numFmt numFmtId="184" formatCode="0.0000"/>
    <numFmt numFmtId="185" formatCode="0.000"/>
    <numFmt numFmtId="186" formatCode="_(* #,##0.00_);_(* \(#,##0.00\);_(* &quot;-&quot;??_);_(@_)"/>
    <numFmt numFmtId="187" formatCode="_(* #,##0.0_);_(* \(#,##0.0\);_(* &quot;-&quot;??_);_(@_)"/>
  </numFmts>
  <fonts count="46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9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9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9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9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9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9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0" fillId="2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0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0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0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0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0" fillId="35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0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0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0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1" fillId="45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32" fillId="46" borderId="3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33" fillId="46" borderId="1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6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8" fillId="48" borderId="13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 vertical="top" wrapTex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7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5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28" fillId="0" borderId="0" xfId="417" applyFont="1">
      <alignment/>
      <protection/>
    </xf>
    <xf numFmtId="0" fontId="27" fillId="0" borderId="19" xfId="417" applyFont="1" applyBorder="1" applyAlignment="1">
      <alignment horizontal="center" vertical="center" wrapText="1"/>
      <protection/>
    </xf>
    <xf numFmtId="0" fontId="27" fillId="54" borderId="19" xfId="417" applyFont="1" applyFill="1" applyBorder="1" applyAlignment="1">
      <alignment horizontal="center" vertical="center" wrapText="1"/>
      <protection/>
    </xf>
    <xf numFmtId="0" fontId="4" fillId="0" borderId="19" xfId="417" applyFont="1" applyBorder="1" applyAlignment="1">
      <alignment horizontal="center"/>
      <protection/>
    </xf>
    <xf numFmtId="0" fontId="4" fillId="54" borderId="19" xfId="417" applyFont="1" applyFill="1" applyBorder="1" applyAlignment="1">
      <alignment horizont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378" applyFont="1" applyBorder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0" fontId="3" fillId="0" borderId="19" xfId="399" applyFont="1" applyBorder="1" applyAlignment="1">
      <alignment horizontal="center" vertical="center"/>
      <protection/>
    </xf>
    <xf numFmtId="0" fontId="4" fillId="0" borderId="19" xfId="399" applyFont="1" applyBorder="1" applyAlignment="1">
      <alignment horizontal="center" vertical="center"/>
      <protection/>
    </xf>
    <xf numFmtId="0" fontId="4" fillId="54" borderId="19" xfId="399" applyFont="1" applyFill="1" applyBorder="1" applyAlignment="1">
      <alignment horizontal="center" vertical="center" wrapText="1"/>
      <protection/>
    </xf>
    <xf numFmtId="0" fontId="4" fillId="54" borderId="19" xfId="413" applyFont="1" applyFill="1" applyBorder="1" applyAlignment="1">
      <alignment horizontal="center" vertical="center" wrapText="1"/>
      <protection/>
    </xf>
    <xf numFmtId="0" fontId="4" fillId="0" borderId="19" xfId="414" applyFont="1" applyBorder="1" applyAlignment="1">
      <alignment horizontal="center" vertical="center"/>
      <protection/>
    </xf>
    <xf numFmtId="0" fontId="3" fillId="0" borderId="19" xfId="415" applyFont="1" applyBorder="1" applyAlignment="1">
      <alignment horizontal="center" vertical="center"/>
      <protection/>
    </xf>
    <xf numFmtId="0" fontId="3" fillId="0" borderId="19" xfId="416" applyFont="1" applyBorder="1" applyAlignment="1">
      <alignment horizontal="center" vertical="center"/>
      <protection/>
    </xf>
    <xf numFmtId="0" fontId="4" fillId="0" borderId="19" xfId="416" applyFont="1" applyBorder="1" applyAlignment="1">
      <alignment horizontal="center" vertical="center"/>
      <protection/>
    </xf>
    <xf numFmtId="0" fontId="4" fillId="0" borderId="19" xfId="416" applyFont="1" applyBorder="1" applyAlignment="1">
      <alignment vertical="center"/>
      <protection/>
    </xf>
    <xf numFmtId="49" fontId="4" fillId="0" borderId="19" xfId="0" applyNumberFormat="1" applyFont="1" applyFill="1" applyBorder="1" applyAlignment="1">
      <alignment vertical="center"/>
    </xf>
    <xf numFmtId="179" fontId="3" fillId="0" borderId="19" xfId="546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179" fontId="8" fillId="0" borderId="19" xfId="546" applyNumberFormat="1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/>
    </xf>
    <xf numFmtId="179" fontId="4" fillId="0" borderId="19" xfId="546" applyNumberFormat="1" applyFont="1" applyFill="1" applyBorder="1" applyAlignment="1">
      <alignment horizontal="center" vertical="center"/>
    </xf>
    <xf numFmtId="179" fontId="3" fillId="0" borderId="19" xfId="399" applyNumberFormat="1" applyFont="1" applyBorder="1" applyAlignment="1">
      <alignment horizontal="center" vertical="center"/>
      <protection/>
    </xf>
    <xf numFmtId="179" fontId="3" fillId="54" borderId="19" xfId="399" applyNumberFormat="1" applyFont="1" applyFill="1" applyBorder="1" applyAlignment="1">
      <alignment horizontal="center" vertical="center"/>
      <protection/>
    </xf>
    <xf numFmtId="179" fontId="4" fillId="0" borderId="19" xfId="399" applyNumberFormat="1" applyFont="1" applyBorder="1" applyAlignment="1">
      <alignment horizontal="center" vertical="center"/>
      <protection/>
    </xf>
    <xf numFmtId="179" fontId="4" fillId="54" borderId="19" xfId="399" applyNumberFormat="1" applyFont="1" applyFill="1" applyBorder="1" applyAlignment="1">
      <alignment horizontal="center" vertical="center"/>
      <protection/>
    </xf>
    <xf numFmtId="172" fontId="4" fillId="0" borderId="19" xfId="0" applyNumberFormat="1" applyFont="1" applyFill="1" applyBorder="1" applyAlignment="1">
      <alignment horizontal="justify" vertical="top" wrapText="1"/>
    </xf>
    <xf numFmtId="172" fontId="3" fillId="0" borderId="19" xfId="0" applyNumberFormat="1" applyFont="1" applyFill="1" applyBorder="1" applyAlignment="1">
      <alignment horizontal="left" vertical="top" wrapText="1"/>
    </xf>
    <xf numFmtId="172" fontId="8" fillId="0" borderId="19" xfId="0" applyNumberFormat="1" applyFont="1" applyFill="1" applyBorder="1" applyAlignment="1">
      <alignment horizontal="left" vertical="top" wrapText="1"/>
    </xf>
    <xf numFmtId="172" fontId="3" fillId="0" borderId="19" xfId="0" applyNumberFormat="1" applyFont="1" applyFill="1" applyBorder="1" applyAlignment="1">
      <alignment horizontal="justify" vertical="top" wrapText="1"/>
    </xf>
    <xf numFmtId="172" fontId="4" fillId="0" borderId="19" xfId="0" applyNumberFormat="1" applyFont="1" applyFill="1" applyBorder="1" applyAlignment="1">
      <alignment horizontal="left" vertical="top" wrapText="1"/>
    </xf>
    <xf numFmtId="0" fontId="4" fillId="0" borderId="19" xfId="378" applyFont="1" applyBorder="1" applyAlignment="1">
      <alignment vertical="top" wrapText="1"/>
      <protection/>
    </xf>
    <xf numFmtId="172" fontId="4" fillId="0" borderId="19" xfId="0" applyNumberFormat="1" applyFont="1" applyFill="1" applyBorder="1" applyAlignment="1">
      <alignment vertical="top" wrapText="1"/>
    </xf>
    <xf numFmtId="172" fontId="4" fillId="0" borderId="19" xfId="0" applyNumberFormat="1" applyFont="1" applyFill="1" applyBorder="1" applyAlignment="1" quotePrefix="1">
      <alignment horizontal="left" vertical="top" wrapText="1"/>
    </xf>
    <xf numFmtId="0" fontId="3" fillId="0" borderId="19" xfId="399" applyFont="1" applyBorder="1" applyAlignment="1">
      <alignment vertical="top" wrapText="1"/>
      <protection/>
    </xf>
    <xf numFmtId="0" fontId="4" fillId="0" borderId="19" xfId="399" applyFont="1" applyBorder="1" applyAlignment="1">
      <alignment vertical="top" wrapText="1"/>
      <protection/>
    </xf>
    <xf numFmtId="0" fontId="4" fillId="54" borderId="19" xfId="399" applyFont="1" applyFill="1" applyBorder="1" applyAlignment="1">
      <alignment vertical="top" wrapText="1"/>
      <protection/>
    </xf>
    <xf numFmtId="0" fontId="8" fillId="54" borderId="19" xfId="411" applyFont="1" applyFill="1" applyBorder="1" applyAlignment="1">
      <alignment vertical="top" wrapText="1"/>
      <protection/>
    </xf>
    <xf numFmtId="0" fontId="4" fillId="0" borderId="19" xfId="412" applyFont="1" applyBorder="1" applyAlignment="1">
      <alignment vertical="top" wrapText="1"/>
      <protection/>
    </xf>
    <xf numFmtId="0" fontId="4" fillId="54" borderId="19" xfId="413" applyFont="1" applyFill="1" applyBorder="1" applyAlignment="1">
      <alignment vertical="top" wrapText="1"/>
      <protection/>
    </xf>
    <xf numFmtId="0" fontId="4" fillId="0" borderId="19" xfId="414" applyFont="1" applyBorder="1" applyAlignment="1">
      <alignment vertical="top" wrapText="1"/>
      <protection/>
    </xf>
    <xf numFmtId="0" fontId="3" fillId="0" borderId="19" xfId="415" applyFont="1" applyBorder="1" applyAlignment="1">
      <alignment vertical="top" wrapText="1"/>
      <protection/>
    </xf>
    <xf numFmtId="0" fontId="4" fillId="0" borderId="19" xfId="415" applyFont="1" applyBorder="1" applyAlignment="1">
      <alignment vertical="top" wrapText="1"/>
      <protection/>
    </xf>
    <xf numFmtId="0" fontId="3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9" xfId="464" applyFont="1" applyFill="1" applyBorder="1" applyAlignment="1">
      <alignment horizontal="left" vertical="top" wrapText="1"/>
      <protection/>
    </xf>
    <xf numFmtId="0" fontId="4" fillId="0" borderId="19" xfId="0" applyFont="1" applyBorder="1" applyAlignment="1">
      <alignment vertical="top" wrapText="1"/>
    </xf>
    <xf numFmtId="0" fontId="8" fillId="0" borderId="19" xfId="0" applyNumberFormat="1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9" xfId="416" applyFont="1" applyBorder="1" applyAlignment="1">
      <alignment vertical="top" wrapText="1"/>
      <protection/>
    </xf>
    <xf numFmtId="0" fontId="4" fillId="0" borderId="19" xfId="416" applyFont="1" applyBorder="1" applyAlignment="1">
      <alignment vertical="top" wrapText="1"/>
      <protection/>
    </xf>
    <xf numFmtId="172" fontId="8" fillId="0" borderId="19" xfId="0" applyNumberFormat="1" applyFont="1" applyFill="1" applyBorder="1" applyAlignment="1">
      <alignment horizontal="center" vertical="center"/>
    </xf>
    <xf numFmtId="0" fontId="4" fillId="0" borderId="0" xfId="417" applyFont="1" applyBorder="1" applyAlignment="1">
      <alignment horizontal="right"/>
      <protection/>
    </xf>
    <xf numFmtId="0" fontId="4" fillId="0" borderId="0" xfId="417" applyFont="1" applyAlignment="1">
      <alignment horizontal="right"/>
      <protection/>
    </xf>
    <xf numFmtId="0" fontId="10" fillId="0" borderId="0" xfId="417" applyFont="1" applyAlignment="1">
      <alignment horizontal="center"/>
      <protection/>
    </xf>
    <xf numFmtId="0" fontId="28" fillId="0" borderId="0" xfId="417" applyFont="1" applyAlignment="1">
      <alignment wrapText="1"/>
      <protection/>
    </xf>
    <xf numFmtId="0" fontId="28" fillId="0" borderId="0" xfId="417" applyFont="1">
      <alignment/>
      <protection/>
    </xf>
  </cellXfs>
  <cellStyles count="546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2" xfId="61"/>
    <cellStyle name="20% - Акцент5 3" xfId="62"/>
    <cellStyle name="20% - Акцент5 4" xfId="63"/>
    <cellStyle name="20% - Акцент5 5" xfId="64"/>
    <cellStyle name="20% - Акцент5 6" xfId="65"/>
    <cellStyle name="20% - Акцент5 7" xfId="66"/>
    <cellStyle name="20% - Акцент5 8" xfId="67"/>
    <cellStyle name="20% - Акцент5 9" xfId="68"/>
    <cellStyle name="20% - Акцент6" xfId="69"/>
    <cellStyle name="20% - Акцент6 10" xfId="70"/>
    <cellStyle name="20% - Акцент6 2" xfId="71"/>
    <cellStyle name="20% - Акцент6 3" xfId="72"/>
    <cellStyle name="20% - Акцент6 4" xfId="73"/>
    <cellStyle name="20% - Акцент6 5" xfId="74"/>
    <cellStyle name="20% - Акцент6 6" xfId="75"/>
    <cellStyle name="20% - Акцент6 7" xfId="76"/>
    <cellStyle name="20% - Акцент6 8" xfId="77"/>
    <cellStyle name="20% - Акцент6 9" xfId="78"/>
    <cellStyle name="40% - Акцент1" xfId="79"/>
    <cellStyle name="40% - Акцент1 10" xfId="80"/>
    <cellStyle name="40% - Акцент1 2" xfId="81"/>
    <cellStyle name="40% - Акцент1 3" xfId="82"/>
    <cellStyle name="40% - Акцент1 4" xfId="83"/>
    <cellStyle name="40% - Акцент1 5" xfId="84"/>
    <cellStyle name="40% - Акцент1 6" xfId="85"/>
    <cellStyle name="40% - Акцент1 7" xfId="86"/>
    <cellStyle name="40% - Акцент1 8" xfId="87"/>
    <cellStyle name="40% - Акцент1 9" xfId="88"/>
    <cellStyle name="40% - Акцент2" xfId="89"/>
    <cellStyle name="40% - Акцент2 10" xfId="90"/>
    <cellStyle name="40% - Акцент2 2" xfId="91"/>
    <cellStyle name="40% - Акцент2 3" xfId="92"/>
    <cellStyle name="40% - Акцент2 4" xfId="93"/>
    <cellStyle name="40% - Акцент2 5" xfId="94"/>
    <cellStyle name="40% - Акцент2 6" xfId="95"/>
    <cellStyle name="40% - Акцент2 7" xfId="96"/>
    <cellStyle name="40% - Акцент2 8" xfId="97"/>
    <cellStyle name="40% - Акцент2 9" xfId="98"/>
    <cellStyle name="40% - Акцент3" xfId="99"/>
    <cellStyle name="40% - Акцент3 10" xfId="100"/>
    <cellStyle name="40% - Акцент3 11" xfId="101"/>
    <cellStyle name="40% - Акцент3 2" xfId="102"/>
    <cellStyle name="40% - Акцент3 3" xfId="103"/>
    <cellStyle name="40% - Акцент3 4" xfId="104"/>
    <cellStyle name="40% - Акцент3 5" xfId="105"/>
    <cellStyle name="40% - Акцент3 6" xfId="106"/>
    <cellStyle name="40% - Акцент3 7" xfId="107"/>
    <cellStyle name="40% - Акцент3 8" xfId="108"/>
    <cellStyle name="40% - Акцент3 9" xfId="109"/>
    <cellStyle name="40% - Акцент4" xfId="110"/>
    <cellStyle name="40% - Акцент4 10" xfId="111"/>
    <cellStyle name="40% - Акцент4 2" xfId="112"/>
    <cellStyle name="40% - Акцент4 3" xfId="113"/>
    <cellStyle name="40% - Акцент4 4" xfId="114"/>
    <cellStyle name="40% - Акцент4 5" xfId="115"/>
    <cellStyle name="40% - Акцент4 6" xfId="116"/>
    <cellStyle name="40% - Акцент4 7" xfId="117"/>
    <cellStyle name="40% - Акцент4 8" xfId="118"/>
    <cellStyle name="40% - Акцент4 9" xfId="119"/>
    <cellStyle name="40% - Акцент5" xfId="120"/>
    <cellStyle name="40% - Акцент5 10" xfId="121"/>
    <cellStyle name="40% - Акцент5 2" xfId="122"/>
    <cellStyle name="40% - Акцент5 3" xfId="123"/>
    <cellStyle name="40% - Акцент5 4" xfId="124"/>
    <cellStyle name="40% - Акцент5 5" xfId="125"/>
    <cellStyle name="40% - Акцент5 6" xfId="126"/>
    <cellStyle name="40% - Акцент5 7" xfId="127"/>
    <cellStyle name="40% - Акцент5 8" xfId="128"/>
    <cellStyle name="40% - Акцент5 9" xfId="129"/>
    <cellStyle name="40% - Акцент6" xfId="130"/>
    <cellStyle name="40% - Акцент6 10" xfId="131"/>
    <cellStyle name="40% - Акцент6 2" xfId="132"/>
    <cellStyle name="40% - Акцент6 3" xfId="133"/>
    <cellStyle name="40% - Акцент6 4" xfId="134"/>
    <cellStyle name="40% - Акцент6 5" xfId="135"/>
    <cellStyle name="40% - Акцент6 6" xfId="136"/>
    <cellStyle name="40% - Акцент6 7" xfId="137"/>
    <cellStyle name="40% - Акцент6 8" xfId="138"/>
    <cellStyle name="40% - Акцент6 9" xfId="139"/>
    <cellStyle name="60% - Акцент1" xfId="140"/>
    <cellStyle name="60% - Акцент1 10" xfId="141"/>
    <cellStyle name="60% - Акцент1 2" xfId="142"/>
    <cellStyle name="60% - Акцент1 3" xfId="143"/>
    <cellStyle name="60% - Акцент1 4" xfId="144"/>
    <cellStyle name="60% - Акцент1 5" xfId="145"/>
    <cellStyle name="60% - Акцент1 6" xfId="146"/>
    <cellStyle name="60% - Акцент1 7" xfId="147"/>
    <cellStyle name="60% - Акцент1 8" xfId="148"/>
    <cellStyle name="60% - Акцент1 9" xfId="149"/>
    <cellStyle name="60% - Акцент2" xfId="150"/>
    <cellStyle name="60% - Акцент2 10" xfId="151"/>
    <cellStyle name="60% - Акцент2 2" xfId="152"/>
    <cellStyle name="60% - Акцент2 3" xfId="153"/>
    <cellStyle name="60% - Акцент2 4" xfId="154"/>
    <cellStyle name="60% - Акцент2 5" xfId="155"/>
    <cellStyle name="60% - Акцент2 6" xfId="156"/>
    <cellStyle name="60% - Акцент2 7" xfId="157"/>
    <cellStyle name="60% - Акцент2 8" xfId="158"/>
    <cellStyle name="60% - Акцент2 9" xfId="159"/>
    <cellStyle name="60% - Акцент3" xfId="160"/>
    <cellStyle name="60% - Акцент3 10" xfId="161"/>
    <cellStyle name="60% - Акцент3 11" xfId="162"/>
    <cellStyle name="60% - Акцент3 2" xfId="163"/>
    <cellStyle name="60% - Акцент3 3" xfId="164"/>
    <cellStyle name="60% - Акцент3 4" xfId="165"/>
    <cellStyle name="60% - Акцент3 5" xfId="166"/>
    <cellStyle name="60% - Акцент3 6" xfId="167"/>
    <cellStyle name="60% - Акцент3 7" xfId="168"/>
    <cellStyle name="60% - Акцент3 8" xfId="169"/>
    <cellStyle name="60% - Акцент3 9" xfId="170"/>
    <cellStyle name="60% - Акцент4" xfId="171"/>
    <cellStyle name="60% - Акцент4 10" xfId="172"/>
    <cellStyle name="60% - Акцент4 11" xfId="173"/>
    <cellStyle name="60% - Акцент4 2" xfId="174"/>
    <cellStyle name="60% - Акцент4 3" xfId="175"/>
    <cellStyle name="60% - Акцент4 4" xfId="176"/>
    <cellStyle name="60% - Акцент4 5" xfId="177"/>
    <cellStyle name="60% - Акцент4 6" xfId="178"/>
    <cellStyle name="60% - Акцент4 7" xfId="179"/>
    <cellStyle name="60% - Акцент4 8" xfId="180"/>
    <cellStyle name="60% - Акцент4 9" xfId="181"/>
    <cellStyle name="60% - Акцент5" xfId="182"/>
    <cellStyle name="60% - Акцент5 10" xfId="183"/>
    <cellStyle name="60% - Акцент5 2" xfId="184"/>
    <cellStyle name="60% - Акцент5 3" xfId="185"/>
    <cellStyle name="60% - Акцент5 4" xfId="186"/>
    <cellStyle name="60% - Акцент5 5" xfId="187"/>
    <cellStyle name="60% - Акцент5 6" xfId="188"/>
    <cellStyle name="60% - Акцент5 7" xfId="189"/>
    <cellStyle name="60% - Акцент5 8" xfId="190"/>
    <cellStyle name="60% - Акцент5 9" xfId="191"/>
    <cellStyle name="60% - Акцент6" xfId="192"/>
    <cellStyle name="60% - Акцент6 10" xfId="193"/>
    <cellStyle name="60% - Акцент6 11" xfId="194"/>
    <cellStyle name="60% - Акцент6 2" xfId="195"/>
    <cellStyle name="60% - Акцент6 3" xfId="196"/>
    <cellStyle name="60% - Акцент6 4" xfId="197"/>
    <cellStyle name="60% - Акцент6 5" xfId="198"/>
    <cellStyle name="60% - Акцент6 6" xfId="199"/>
    <cellStyle name="60% - Акцент6 7" xfId="200"/>
    <cellStyle name="60% - Акцент6 8" xfId="201"/>
    <cellStyle name="60% - Акцент6 9" xfId="202"/>
    <cellStyle name="Акцент1" xfId="203"/>
    <cellStyle name="Акцент1 10" xfId="204"/>
    <cellStyle name="Акцент1 2" xfId="205"/>
    <cellStyle name="Акцент1 3" xfId="206"/>
    <cellStyle name="Акцент1 4" xfId="207"/>
    <cellStyle name="Акцент1 5" xfId="208"/>
    <cellStyle name="Акцент1 6" xfId="209"/>
    <cellStyle name="Акцент1 7" xfId="210"/>
    <cellStyle name="Акцент1 8" xfId="211"/>
    <cellStyle name="Акцент1 9" xfId="212"/>
    <cellStyle name="Акцент2" xfId="213"/>
    <cellStyle name="Акцент2 10" xfId="214"/>
    <cellStyle name="Акцент2 2" xfId="215"/>
    <cellStyle name="Акцент2 3" xfId="216"/>
    <cellStyle name="Акцент2 4" xfId="217"/>
    <cellStyle name="Акцент2 5" xfId="218"/>
    <cellStyle name="Акцент2 6" xfId="219"/>
    <cellStyle name="Акцент2 7" xfId="220"/>
    <cellStyle name="Акцент2 8" xfId="221"/>
    <cellStyle name="Акцент2 9" xfId="222"/>
    <cellStyle name="Акцент3" xfId="223"/>
    <cellStyle name="Акцент3 10" xfId="224"/>
    <cellStyle name="Акцент3 2" xfId="225"/>
    <cellStyle name="Акцент3 3" xfId="226"/>
    <cellStyle name="Акцент3 4" xfId="227"/>
    <cellStyle name="Акцент3 5" xfId="228"/>
    <cellStyle name="Акцент3 6" xfId="229"/>
    <cellStyle name="Акцент3 7" xfId="230"/>
    <cellStyle name="Акцент3 8" xfId="231"/>
    <cellStyle name="Акцент3 9" xfId="232"/>
    <cellStyle name="Акцент4" xfId="233"/>
    <cellStyle name="Акцент4 10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/>
    <cellStyle name="Акцент5 10" xfId="244"/>
    <cellStyle name="Акцент5 2" xfId="245"/>
    <cellStyle name="Акцент5 3" xfId="246"/>
    <cellStyle name="Акцент5 4" xfId="247"/>
    <cellStyle name="Акцент5 5" xfId="248"/>
    <cellStyle name="Акцент5 6" xfId="249"/>
    <cellStyle name="Акцент5 7" xfId="250"/>
    <cellStyle name="Акцент5 8" xfId="251"/>
    <cellStyle name="Акцент5 9" xfId="252"/>
    <cellStyle name="Акцент6" xfId="253"/>
    <cellStyle name="Акцент6 10" xfId="254"/>
    <cellStyle name="Акцент6 2" xfId="255"/>
    <cellStyle name="Акцент6 3" xfId="256"/>
    <cellStyle name="Акцент6 4" xfId="257"/>
    <cellStyle name="Акцент6 5" xfId="258"/>
    <cellStyle name="Акцент6 6" xfId="259"/>
    <cellStyle name="Акцент6 7" xfId="260"/>
    <cellStyle name="Акцент6 8" xfId="261"/>
    <cellStyle name="Акцент6 9" xfId="262"/>
    <cellStyle name="Ввод " xfId="263"/>
    <cellStyle name="Ввод  10" xfId="264"/>
    <cellStyle name="Ввод  2" xfId="265"/>
    <cellStyle name="Ввод  3" xfId="266"/>
    <cellStyle name="Ввод  4" xfId="267"/>
    <cellStyle name="Ввод  5" xfId="268"/>
    <cellStyle name="Ввод  6" xfId="269"/>
    <cellStyle name="Ввод  7" xfId="270"/>
    <cellStyle name="Ввод  8" xfId="271"/>
    <cellStyle name="Ввод  9" xfId="272"/>
    <cellStyle name="Вывод" xfId="273"/>
    <cellStyle name="Вывод 10" xfId="274"/>
    <cellStyle name="Вывод 2" xfId="275"/>
    <cellStyle name="Вывод 3" xfId="276"/>
    <cellStyle name="Вывод 4" xfId="277"/>
    <cellStyle name="Вывод 5" xfId="278"/>
    <cellStyle name="Вывод 6" xfId="279"/>
    <cellStyle name="Вывод 7" xfId="280"/>
    <cellStyle name="Вывод 8" xfId="281"/>
    <cellStyle name="Вывод 9" xfId="282"/>
    <cellStyle name="Вычисление" xfId="283"/>
    <cellStyle name="Вычисление 10" xfId="284"/>
    <cellStyle name="Вычисление 2" xfId="285"/>
    <cellStyle name="Вычисление 3" xfId="286"/>
    <cellStyle name="Вычисление 4" xfId="287"/>
    <cellStyle name="Вычисление 5" xfId="288"/>
    <cellStyle name="Вычисление 6" xfId="289"/>
    <cellStyle name="Вычисление 7" xfId="290"/>
    <cellStyle name="Вычисление 8" xfId="291"/>
    <cellStyle name="Вычисление 9" xfId="292"/>
    <cellStyle name="Hyperlink" xfId="293"/>
    <cellStyle name="Currency" xfId="294"/>
    <cellStyle name="Currency [0]" xfId="295"/>
    <cellStyle name="Денежный [0] 2" xfId="296"/>
    <cellStyle name="Заголовок 1" xfId="297"/>
    <cellStyle name="Заголовок 1 10" xfId="298"/>
    <cellStyle name="Заголовок 1 2" xfId="299"/>
    <cellStyle name="Заголовок 1 3" xfId="300"/>
    <cellStyle name="Заголовок 1 4" xfId="301"/>
    <cellStyle name="Заголовок 1 5" xfId="302"/>
    <cellStyle name="Заголовок 1 6" xfId="303"/>
    <cellStyle name="Заголовок 1 7" xfId="304"/>
    <cellStyle name="Заголовок 1 8" xfId="305"/>
    <cellStyle name="Заголовок 1 9" xfId="306"/>
    <cellStyle name="Заголовок 2" xfId="307"/>
    <cellStyle name="Заголовок 2 10" xfId="308"/>
    <cellStyle name="Заголовок 2 2" xfId="309"/>
    <cellStyle name="Заголовок 2 3" xfId="310"/>
    <cellStyle name="Заголовок 2 4" xfId="311"/>
    <cellStyle name="Заголовок 2 5" xfId="312"/>
    <cellStyle name="Заголовок 2 6" xfId="313"/>
    <cellStyle name="Заголовок 2 7" xfId="314"/>
    <cellStyle name="Заголовок 2 8" xfId="315"/>
    <cellStyle name="Заголовок 2 9" xfId="316"/>
    <cellStyle name="Заголовок 3" xfId="317"/>
    <cellStyle name="Заголовок 3 10" xfId="318"/>
    <cellStyle name="Заголовок 3 2" xfId="319"/>
    <cellStyle name="Заголовок 3 3" xfId="320"/>
    <cellStyle name="Заголовок 3 4" xfId="321"/>
    <cellStyle name="Заголовок 3 5" xfId="322"/>
    <cellStyle name="Заголовок 3 6" xfId="323"/>
    <cellStyle name="Заголовок 3 7" xfId="324"/>
    <cellStyle name="Заголовок 3 8" xfId="325"/>
    <cellStyle name="Заголовок 3 9" xfId="326"/>
    <cellStyle name="Заголовок 4" xfId="327"/>
    <cellStyle name="Заголовок 4 10" xfId="328"/>
    <cellStyle name="Заголовок 4 2" xfId="329"/>
    <cellStyle name="Заголовок 4 3" xfId="330"/>
    <cellStyle name="Заголовок 4 4" xfId="331"/>
    <cellStyle name="Заголовок 4 5" xfId="332"/>
    <cellStyle name="Заголовок 4 6" xfId="333"/>
    <cellStyle name="Заголовок 4 7" xfId="334"/>
    <cellStyle name="Заголовок 4 8" xfId="335"/>
    <cellStyle name="Заголовок 4 9" xfId="336"/>
    <cellStyle name="Итог" xfId="337"/>
    <cellStyle name="Итог 10" xfId="338"/>
    <cellStyle name="Итог 2" xfId="339"/>
    <cellStyle name="Итог 3" xfId="340"/>
    <cellStyle name="Итог 4" xfId="341"/>
    <cellStyle name="Итог 5" xfId="342"/>
    <cellStyle name="Итог 6" xfId="343"/>
    <cellStyle name="Итог 7" xfId="344"/>
    <cellStyle name="Итог 8" xfId="345"/>
    <cellStyle name="Итог 9" xfId="346"/>
    <cellStyle name="Контрольная ячейка" xfId="347"/>
    <cellStyle name="Контрольная ячейка 10" xfId="348"/>
    <cellStyle name="Контрольная ячейка 2" xfId="349"/>
    <cellStyle name="Контрольная ячейка 3" xfId="350"/>
    <cellStyle name="Контрольная ячейка 4" xfId="351"/>
    <cellStyle name="Контрольная ячейка 5" xfId="352"/>
    <cellStyle name="Контрольная ячейка 6" xfId="353"/>
    <cellStyle name="Контрольная ячейка 7" xfId="354"/>
    <cellStyle name="Контрольная ячейка 8" xfId="355"/>
    <cellStyle name="Контрольная ячейка 9" xfId="356"/>
    <cellStyle name="Название" xfId="357"/>
    <cellStyle name="Название 10" xfId="358"/>
    <cellStyle name="Название 2" xfId="359"/>
    <cellStyle name="Название 3" xfId="360"/>
    <cellStyle name="Название 4" xfId="361"/>
    <cellStyle name="Название 5" xfId="362"/>
    <cellStyle name="Название 6" xfId="363"/>
    <cellStyle name="Название 7" xfId="364"/>
    <cellStyle name="Название 8" xfId="365"/>
    <cellStyle name="Название 9" xfId="366"/>
    <cellStyle name="Нейтральный" xfId="367"/>
    <cellStyle name="Нейтральный 10" xfId="368"/>
    <cellStyle name="Нейтральный 2" xfId="369"/>
    <cellStyle name="Нейтральный 3" xfId="370"/>
    <cellStyle name="Нейтральный 4" xfId="371"/>
    <cellStyle name="Нейтральный 5" xfId="372"/>
    <cellStyle name="Нейтральный 6" xfId="373"/>
    <cellStyle name="Нейтральный 7" xfId="374"/>
    <cellStyle name="Нейтральный 8" xfId="375"/>
    <cellStyle name="Нейтральный 9" xfId="376"/>
    <cellStyle name="Обычный 10" xfId="377"/>
    <cellStyle name="Обычный 11" xfId="378"/>
    <cellStyle name="Обычный 12" xfId="379"/>
    <cellStyle name="Обычный 13" xfId="380"/>
    <cellStyle name="Обычный 14" xfId="381"/>
    <cellStyle name="Обычный 15" xfId="382"/>
    <cellStyle name="Обычный 16" xfId="383"/>
    <cellStyle name="Обычный 17" xfId="384"/>
    <cellStyle name="Обычный 18" xfId="385"/>
    <cellStyle name="Обычный 19" xfId="386"/>
    <cellStyle name="Обычный 2" xfId="387"/>
    <cellStyle name="Обычный 2 10" xfId="388"/>
    <cellStyle name="Обычный 2 2" xfId="389"/>
    <cellStyle name="Обычный 2 3" xfId="390"/>
    <cellStyle name="Обычный 2 4" xfId="391"/>
    <cellStyle name="Обычный 2 5" xfId="392"/>
    <cellStyle name="Обычный 2 6" xfId="393"/>
    <cellStyle name="Обычный 2 7" xfId="394"/>
    <cellStyle name="Обычный 2 8" xfId="395"/>
    <cellStyle name="Обычный 2 9" xfId="396"/>
    <cellStyle name="Обычный 20" xfId="397"/>
    <cellStyle name="Обычный 21" xfId="398"/>
    <cellStyle name="Обычный 22" xfId="399"/>
    <cellStyle name="Обычный 23" xfId="400"/>
    <cellStyle name="Обычный 24" xfId="401"/>
    <cellStyle name="Обычный 25" xfId="402"/>
    <cellStyle name="Обычный 26" xfId="403"/>
    <cellStyle name="Обычный 27" xfId="404"/>
    <cellStyle name="Обычный 28" xfId="405"/>
    <cellStyle name="Обычный 29" xfId="406"/>
    <cellStyle name="Обычный 3" xfId="407"/>
    <cellStyle name="Обычный 30" xfId="408"/>
    <cellStyle name="Обычный 31" xfId="409"/>
    <cellStyle name="Обычный 32" xfId="410"/>
    <cellStyle name="Обычный 33" xfId="411"/>
    <cellStyle name="Обычный 34" xfId="412"/>
    <cellStyle name="Обычный 35" xfId="413"/>
    <cellStyle name="Обычный 36" xfId="414"/>
    <cellStyle name="Обычный 37" xfId="415"/>
    <cellStyle name="Обычный 38" xfId="416"/>
    <cellStyle name="Обычный 4" xfId="417"/>
    <cellStyle name="Обычный 4 10" xfId="418"/>
    <cellStyle name="Обычный 4 2" xfId="419"/>
    <cellStyle name="Обычный 4 3" xfId="420"/>
    <cellStyle name="Обычный 4 4" xfId="421"/>
    <cellStyle name="Обычный 4 5" xfId="422"/>
    <cellStyle name="Обычный 4 6" xfId="423"/>
    <cellStyle name="Обычный 4 7" xfId="424"/>
    <cellStyle name="Обычный 4 8" xfId="425"/>
    <cellStyle name="Обычный 4 9" xfId="426"/>
    <cellStyle name="Обычный 5" xfId="427"/>
    <cellStyle name="Обычный 5 2" xfId="428"/>
    <cellStyle name="Обычный 5 3" xfId="429"/>
    <cellStyle name="Обычный 5 4" xfId="430"/>
    <cellStyle name="Обычный 5 5" xfId="431"/>
    <cellStyle name="Обычный 5 6" xfId="432"/>
    <cellStyle name="Обычный 5 7" xfId="433"/>
    <cellStyle name="Обычный 5 8" xfId="434"/>
    <cellStyle name="Обычный 5 9" xfId="435"/>
    <cellStyle name="Обычный 6" xfId="436"/>
    <cellStyle name="Обычный 6 2" xfId="437"/>
    <cellStyle name="Обычный 6 3" xfId="438"/>
    <cellStyle name="Обычный 6 4" xfId="439"/>
    <cellStyle name="Обычный 6 5" xfId="440"/>
    <cellStyle name="Обычный 6 6" xfId="441"/>
    <cellStyle name="Обычный 6 7" xfId="442"/>
    <cellStyle name="Обычный 6 8" xfId="443"/>
    <cellStyle name="Обычный 6 9" xfId="444"/>
    <cellStyle name="Обычный 7" xfId="445"/>
    <cellStyle name="Обычный 7 2" xfId="446"/>
    <cellStyle name="Обычный 7 3" xfId="447"/>
    <cellStyle name="Обычный 7 4" xfId="448"/>
    <cellStyle name="Обычный 7 5" xfId="449"/>
    <cellStyle name="Обычный 7 6" xfId="450"/>
    <cellStyle name="Обычный 7 7" xfId="451"/>
    <cellStyle name="Обычный 7 8" xfId="452"/>
    <cellStyle name="Обычный 7 9" xfId="453"/>
    <cellStyle name="Обычный 8" xfId="454"/>
    <cellStyle name="Обычный 8 2" xfId="455"/>
    <cellStyle name="Обычный 8 3" xfId="456"/>
    <cellStyle name="Обычный 8 4" xfId="457"/>
    <cellStyle name="Обычный 8 5" xfId="458"/>
    <cellStyle name="Обычный 8 6" xfId="459"/>
    <cellStyle name="Обычный 8 7" xfId="460"/>
    <cellStyle name="Обычный 8 8" xfId="461"/>
    <cellStyle name="Обычный 8 9" xfId="462"/>
    <cellStyle name="Обычный 9" xfId="463"/>
    <cellStyle name="Обычный_п.1 доходы 2016-2017" xfId="464"/>
    <cellStyle name="Followed Hyperlink" xfId="465"/>
    <cellStyle name="Плохой" xfId="466"/>
    <cellStyle name="Плохой 10" xfId="467"/>
    <cellStyle name="Плохой 2" xfId="468"/>
    <cellStyle name="Плохой 3" xfId="469"/>
    <cellStyle name="Плохой 4" xfId="470"/>
    <cellStyle name="Плохой 5" xfId="471"/>
    <cellStyle name="Плохой 6" xfId="472"/>
    <cellStyle name="Плохой 7" xfId="473"/>
    <cellStyle name="Плохой 8" xfId="474"/>
    <cellStyle name="Плохой 9" xfId="475"/>
    <cellStyle name="Пояснение" xfId="476"/>
    <cellStyle name="Пояснение 10" xfId="477"/>
    <cellStyle name="Пояснение 2" xfId="478"/>
    <cellStyle name="Пояснение 3" xfId="479"/>
    <cellStyle name="Пояснение 4" xfId="480"/>
    <cellStyle name="Пояснение 5" xfId="481"/>
    <cellStyle name="Пояснение 6" xfId="482"/>
    <cellStyle name="Пояснение 7" xfId="483"/>
    <cellStyle name="Пояснение 8" xfId="484"/>
    <cellStyle name="Пояснение 9" xfId="485"/>
    <cellStyle name="Примечание" xfId="486"/>
    <cellStyle name="Примечание 10" xfId="487"/>
    <cellStyle name="Примечание 11" xfId="488"/>
    <cellStyle name="Примечание 12" xfId="489"/>
    <cellStyle name="Примечание 2" xfId="490"/>
    <cellStyle name="Примечание 2 2" xfId="491"/>
    <cellStyle name="Примечание 2 2 10" xfId="492"/>
    <cellStyle name="Примечание 2 2 11" xfId="493"/>
    <cellStyle name="Примечание 2 2 12" xfId="494"/>
    <cellStyle name="Примечание 2 2 13" xfId="495"/>
    <cellStyle name="Примечание 2 2 2" xfId="496"/>
    <cellStyle name="Примечание 2 2 3" xfId="497"/>
    <cellStyle name="Примечание 2 2 4" xfId="498"/>
    <cellStyle name="Примечание 2 2 5" xfId="499"/>
    <cellStyle name="Примечание 2 2 6" xfId="500"/>
    <cellStyle name="Примечание 2 2 7" xfId="501"/>
    <cellStyle name="Примечание 2 2 8" xfId="502"/>
    <cellStyle name="Примечание 2 2 9" xfId="503"/>
    <cellStyle name="Примечание 3" xfId="504"/>
    <cellStyle name="Примечание 3 10" xfId="505"/>
    <cellStyle name="Примечание 3 11" xfId="506"/>
    <cellStyle name="Примечание 3 12" xfId="507"/>
    <cellStyle name="Примечание 3 13" xfId="508"/>
    <cellStyle name="Примечание 3 2" xfId="509"/>
    <cellStyle name="Примечание 3 3" xfId="510"/>
    <cellStyle name="Примечание 3 4" xfId="511"/>
    <cellStyle name="Примечание 3 5" xfId="512"/>
    <cellStyle name="Примечание 3 6" xfId="513"/>
    <cellStyle name="Примечание 3 7" xfId="514"/>
    <cellStyle name="Примечание 3 8" xfId="515"/>
    <cellStyle name="Примечание 3 9" xfId="516"/>
    <cellStyle name="Примечание 4" xfId="517"/>
    <cellStyle name="Примечание 5" xfId="518"/>
    <cellStyle name="Примечание 6" xfId="519"/>
    <cellStyle name="Примечание 7" xfId="520"/>
    <cellStyle name="Примечание 8" xfId="521"/>
    <cellStyle name="Примечание 9" xfId="522"/>
    <cellStyle name="Percent" xfId="523"/>
    <cellStyle name="Процентный 2" xfId="524"/>
    <cellStyle name="Процентный 3" xfId="525"/>
    <cellStyle name="Связанная ячейка" xfId="526"/>
    <cellStyle name="Связанная ячейка 10" xfId="527"/>
    <cellStyle name="Связанная ячейка 2" xfId="528"/>
    <cellStyle name="Связанная ячейка 3" xfId="529"/>
    <cellStyle name="Связанная ячейка 4" xfId="530"/>
    <cellStyle name="Связанная ячейка 5" xfId="531"/>
    <cellStyle name="Связанная ячейка 6" xfId="532"/>
    <cellStyle name="Связанная ячейка 7" xfId="533"/>
    <cellStyle name="Связанная ячейка 8" xfId="534"/>
    <cellStyle name="Связанная ячейка 9" xfId="535"/>
    <cellStyle name="Текст предупреждения" xfId="536"/>
    <cellStyle name="Текст предупреждения 10" xfId="537"/>
    <cellStyle name="Текст предупреждения 2" xfId="538"/>
    <cellStyle name="Текст предупреждения 3" xfId="539"/>
    <cellStyle name="Текст предупреждения 4" xfId="540"/>
    <cellStyle name="Текст предупреждения 5" xfId="541"/>
    <cellStyle name="Текст предупреждения 6" xfId="542"/>
    <cellStyle name="Текст предупреждения 7" xfId="543"/>
    <cellStyle name="Текст предупреждения 8" xfId="544"/>
    <cellStyle name="Текст предупреждения 9" xfId="545"/>
    <cellStyle name="Comma" xfId="546"/>
    <cellStyle name="Comma [0]" xfId="547"/>
    <cellStyle name="Финансовый [0] 2" xfId="548"/>
    <cellStyle name="Финансовый 5" xfId="549"/>
    <cellStyle name="Хороший" xfId="550"/>
    <cellStyle name="Хороший 10" xfId="551"/>
    <cellStyle name="Хороший 2" xfId="552"/>
    <cellStyle name="Хороший 3" xfId="553"/>
    <cellStyle name="Хороший 4" xfId="554"/>
    <cellStyle name="Хороший 5" xfId="555"/>
    <cellStyle name="Хороший 6" xfId="556"/>
    <cellStyle name="Хороший 7" xfId="557"/>
    <cellStyle name="Хороший 8" xfId="558"/>
    <cellStyle name="Хороший 9" xfId="5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8"/>
  <sheetViews>
    <sheetView tabSelected="1" view="pageLayout" zoomScale="90" zoomScaleSheetLayoutView="100" zoomScalePageLayoutView="90" workbookViewId="0" topLeftCell="A1">
      <selection activeCell="A3" sqref="A3:E3"/>
    </sheetView>
  </sheetViews>
  <sheetFormatPr defaultColWidth="9.125" defaultRowHeight="12.75"/>
  <cols>
    <col min="1" max="1" width="29.875" style="4" customWidth="1"/>
    <col min="2" max="2" width="73.875" style="1" customWidth="1"/>
    <col min="3" max="3" width="14.50390625" style="5" customWidth="1"/>
    <col min="4" max="4" width="15.00390625" style="2" customWidth="1"/>
    <col min="5" max="5" width="10.625" style="2" bestFit="1" customWidth="1"/>
    <col min="6" max="16384" width="9.125" style="2" customWidth="1"/>
  </cols>
  <sheetData>
    <row r="1" spans="1:5" ht="21" customHeight="1">
      <c r="A1" s="63" t="s">
        <v>306</v>
      </c>
      <c r="B1" s="63"/>
      <c r="C1" s="63"/>
      <c r="D1" s="63"/>
      <c r="E1" s="63"/>
    </row>
    <row r="2" spans="1:5" ht="17.25" customHeight="1">
      <c r="A2" s="63" t="s">
        <v>215</v>
      </c>
      <c r="B2" s="63"/>
      <c r="C2" s="63"/>
      <c r="D2" s="63"/>
      <c r="E2" s="63"/>
    </row>
    <row r="3" spans="1:5" ht="17.25" customHeight="1">
      <c r="A3" s="63" t="s">
        <v>304</v>
      </c>
      <c r="B3" s="63"/>
      <c r="C3" s="63"/>
      <c r="D3" s="63"/>
      <c r="E3" s="63"/>
    </row>
    <row r="4" spans="1:5" ht="17.25" customHeight="1">
      <c r="A4" s="63" t="s">
        <v>303</v>
      </c>
      <c r="B4" s="63"/>
      <c r="C4" s="63"/>
      <c r="D4" s="63"/>
      <c r="E4" s="63"/>
    </row>
    <row r="5" spans="1:5" ht="15.75" customHeight="1">
      <c r="A5" s="63" t="s">
        <v>305</v>
      </c>
      <c r="B5" s="63"/>
      <c r="C5" s="63"/>
      <c r="D5" s="63"/>
      <c r="E5" s="63"/>
    </row>
    <row r="6" spans="1:5" ht="15">
      <c r="A6" s="7"/>
      <c r="B6" s="7"/>
      <c r="C6" s="65"/>
      <c r="D6" s="65"/>
      <c r="E6" s="65"/>
    </row>
    <row r="7" spans="1:5" ht="15">
      <c r="A7" s="7"/>
      <c r="B7" s="7"/>
      <c r="C7" s="66"/>
      <c r="D7" s="66"/>
      <c r="E7" s="66"/>
    </row>
    <row r="8" spans="1:5" ht="17.25">
      <c r="A8" s="64" t="s">
        <v>241</v>
      </c>
      <c r="B8" s="64"/>
      <c r="C8" s="64"/>
      <c r="D8" s="64"/>
      <c r="E8" s="64"/>
    </row>
    <row r="9" spans="1:5" s="6" customFormat="1" ht="18">
      <c r="A9" s="64" t="s">
        <v>242</v>
      </c>
      <c r="B9" s="64"/>
      <c r="C9" s="64"/>
      <c r="D9" s="64"/>
      <c r="E9" s="64"/>
    </row>
    <row r="10" spans="1:5" s="6" customFormat="1" ht="18">
      <c r="A10" s="64" t="s">
        <v>300</v>
      </c>
      <c r="B10" s="64"/>
      <c r="C10" s="64"/>
      <c r="D10" s="64"/>
      <c r="E10" s="64"/>
    </row>
    <row r="11" spans="1:5" s="6" customFormat="1" ht="18">
      <c r="A11" s="62" t="s">
        <v>243</v>
      </c>
      <c r="B11" s="62"/>
      <c r="C11" s="62"/>
      <c r="D11" s="62"/>
      <c r="E11" s="62"/>
    </row>
    <row r="12" spans="1:5" ht="33" customHeight="1">
      <c r="A12" s="8" t="s">
        <v>35</v>
      </c>
      <c r="B12" s="8" t="s">
        <v>34</v>
      </c>
      <c r="C12" s="9" t="s">
        <v>301</v>
      </c>
      <c r="D12" s="9" t="s">
        <v>302</v>
      </c>
      <c r="E12" s="8" t="s">
        <v>244</v>
      </c>
    </row>
    <row r="13" spans="1:5" ht="17.25" customHeight="1">
      <c r="A13" s="10">
        <v>1</v>
      </c>
      <c r="B13" s="10">
        <v>2</v>
      </c>
      <c r="C13" s="11">
        <v>3</v>
      </c>
      <c r="D13" s="11">
        <v>4</v>
      </c>
      <c r="E13" s="10">
        <v>5</v>
      </c>
    </row>
    <row r="14" spans="1:5" ht="18.75" customHeight="1">
      <c r="A14" s="12" t="s">
        <v>36</v>
      </c>
      <c r="B14" s="36" t="s">
        <v>37</v>
      </c>
      <c r="C14" s="26">
        <f>C15+C28+C46+C62+C87+C95+C98+C107+C38+C22+C121</f>
        <v>4059978</v>
      </c>
      <c r="D14" s="26">
        <f>D15+D28+D46+D62+D87+D95+D98+D107+D38+D22+D121+D52</f>
        <v>3943289.3</v>
      </c>
      <c r="E14" s="27">
        <f>D14*100/C14</f>
        <v>97.12587851461264</v>
      </c>
    </row>
    <row r="15" spans="1:5" ht="22.5" customHeight="1">
      <c r="A15" s="12" t="s">
        <v>38</v>
      </c>
      <c r="B15" s="36" t="s">
        <v>39</v>
      </c>
      <c r="C15" s="26">
        <f>C16</f>
        <v>2008308</v>
      </c>
      <c r="D15" s="26">
        <f>D16</f>
        <v>1925307.9000000001</v>
      </c>
      <c r="E15" s="27">
        <f aca="true" t="shared" si="0" ref="E15:E91">D15*100/C15</f>
        <v>95.8671628057051</v>
      </c>
    </row>
    <row r="16" spans="1:5" ht="18" customHeight="1">
      <c r="A16" s="12" t="s">
        <v>40</v>
      </c>
      <c r="B16" s="36" t="s">
        <v>172</v>
      </c>
      <c r="C16" s="26">
        <f>C18+C19+C20+C21</f>
        <v>2008308</v>
      </c>
      <c r="D16" s="26">
        <f>D18+D19+D20+D21</f>
        <v>1925307.9000000001</v>
      </c>
      <c r="E16" s="27">
        <f t="shared" si="0"/>
        <v>95.8671628057051</v>
      </c>
    </row>
    <row r="17" spans="1:5" ht="15">
      <c r="A17" s="12"/>
      <c r="B17" s="37" t="s">
        <v>41</v>
      </c>
      <c r="C17" s="28">
        <v>1001433</v>
      </c>
      <c r="D17" s="28">
        <v>894947.8</v>
      </c>
      <c r="E17" s="61">
        <f t="shared" si="0"/>
        <v>89.36671749383135</v>
      </c>
    </row>
    <row r="18" spans="1:5" ht="67.5" customHeight="1">
      <c r="A18" s="13" t="s">
        <v>42</v>
      </c>
      <c r="B18" s="35" t="s">
        <v>123</v>
      </c>
      <c r="C18" s="30">
        <v>1931268</v>
      </c>
      <c r="D18" s="30">
        <v>1844594.5</v>
      </c>
      <c r="E18" s="29">
        <f t="shared" si="0"/>
        <v>95.51209360896571</v>
      </c>
    </row>
    <row r="19" spans="1:5" ht="100.5" customHeight="1">
      <c r="A19" s="13" t="s">
        <v>43</v>
      </c>
      <c r="B19" s="35" t="s">
        <v>0</v>
      </c>
      <c r="C19" s="30">
        <v>28031</v>
      </c>
      <c r="D19" s="30">
        <v>29289.1</v>
      </c>
      <c r="E19" s="29">
        <f t="shared" si="0"/>
        <v>104.48824515714745</v>
      </c>
    </row>
    <row r="20" spans="1:5" ht="52.5" customHeight="1">
      <c r="A20" s="13" t="s">
        <v>44</v>
      </c>
      <c r="B20" s="35" t="s">
        <v>1</v>
      </c>
      <c r="C20" s="30">
        <v>14559</v>
      </c>
      <c r="D20" s="30">
        <v>15450.7</v>
      </c>
      <c r="E20" s="29">
        <f t="shared" si="0"/>
        <v>106.12473384161</v>
      </c>
    </row>
    <row r="21" spans="1:5" ht="86.25" customHeight="1">
      <c r="A21" s="13" t="s">
        <v>135</v>
      </c>
      <c r="B21" s="35" t="s">
        <v>216</v>
      </c>
      <c r="C21" s="30">
        <v>34450</v>
      </c>
      <c r="D21" s="30">
        <v>35973.6</v>
      </c>
      <c r="E21" s="29">
        <f t="shared" si="0"/>
        <v>104.42264150943396</v>
      </c>
    </row>
    <row r="22" spans="1:5" ht="34.5" customHeight="1">
      <c r="A22" s="12" t="s">
        <v>124</v>
      </c>
      <c r="B22" s="38" t="s">
        <v>173</v>
      </c>
      <c r="C22" s="26">
        <f>C23</f>
        <v>50823</v>
      </c>
      <c r="D22" s="26">
        <f>D23</f>
        <v>52314.1</v>
      </c>
      <c r="E22" s="27">
        <f t="shared" si="0"/>
        <v>102.93390787635519</v>
      </c>
    </row>
    <row r="23" spans="1:5" ht="40.5" customHeight="1">
      <c r="A23" s="13" t="s">
        <v>125</v>
      </c>
      <c r="B23" s="35" t="s">
        <v>126</v>
      </c>
      <c r="C23" s="30">
        <f>SUM(C24+C26+C25+C27)</f>
        <v>50823</v>
      </c>
      <c r="D23" s="30">
        <f>SUM(D24+D26+D25+D27)</f>
        <v>52314.1</v>
      </c>
      <c r="E23" s="29">
        <f t="shared" si="0"/>
        <v>102.93390787635519</v>
      </c>
    </row>
    <row r="24" spans="1:5" ht="72" customHeight="1">
      <c r="A24" s="13" t="s">
        <v>136</v>
      </c>
      <c r="B24" s="35" t="s">
        <v>150</v>
      </c>
      <c r="C24" s="30">
        <v>15180</v>
      </c>
      <c r="D24" s="30">
        <v>17884</v>
      </c>
      <c r="E24" s="29">
        <f t="shared" si="0"/>
        <v>117.8129117259552</v>
      </c>
    </row>
    <row r="25" spans="1:5" ht="87.75" customHeight="1">
      <c r="A25" s="13" t="s">
        <v>145</v>
      </c>
      <c r="B25" s="35" t="s">
        <v>146</v>
      </c>
      <c r="C25" s="30">
        <v>311</v>
      </c>
      <c r="D25" s="30">
        <v>273</v>
      </c>
      <c r="E25" s="29">
        <f t="shared" si="0"/>
        <v>87.78135048231512</v>
      </c>
    </row>
    <row r="26" spans="1:5" ht="68.25" customHeight="1">
      <c r="A26" s="13" t="s">
        <v>137</v>
      </c>
      <c r="B26" s="35" t="s">
        <v>149</v>
      </c>
      <c r="C26" s="30">
        <v>34621</v>
      </c>
      <c r="D26" s="30">
        <v>36805.9</v>
      </c>
      <c r="E26" s="29">
        <f t="shared" si="0"/>
        <v>106.31090956355969</v>
      </c>
    </row>
    <row r="27" spans="1:5" ht="69" customHeight="1">
      <c r="A27" s="13" t="s">
        <v>147</v>
      </c>
      <c r="B27" s="35" t="s">
        <v>148</v>
      </c>
      <c r="C27" s="30">
        <v>711</v>
      </c>
      <c r="D27" s="30">
        <v>-2648.8</v>
      </c>
      <c r="E27" s="29"/>
    </row>
    <row r="28" spans="1:5" ht="24.75" customHeight="1">
      <c r="A28" s="12" t="s">
        <v>45</v>
      </c>
      <c r="B28" s="36" t="s">
        <v>174</v>
      </c>
      <c r="C28" s="26">
        <f>SUM(C29+C35+C36+C37)</f>
        <v>760519</v>
      </c>
      <c r="D28" s="26">
        <f>SUM(D29+D35+D36+D37)</f>
        <v>773878.9</v>
      </c>
      <c r="E28" s="27">
        <f t="shared" si="0"/>
        <v>101.75668195008934</v>
      </c>
    </row>
    <row r="29" spans="1:5" ht="39.75" customHeight="1">
      <c r="A29" s="12" t="s">
        <v>128</v>
      </c>
      <c r="B29" s="36" t="s">
        <v>127</v>
      </c>
      <c r="C29" s="26">
        <f>C30+C32+C34</f>
        <v>435816</v>
      </c>
      <c r="D29" s="26">
        <f>D30+D32+D34+D31+D33</f>
        <v>443118.4</v>
      </c>
      <c r="E29" s="27">
        <f t="shared" si="0"/>
        <v>101.6755695063972</v>
      </c>
    </row>
    <row r="30" spans="1:5" ht="39" customHeight="1">
      <c r="A30" s="13" t="s">
        <v>132</v>
      </c>
      <c r="B30" s="39" t="s">
        <v>129</v>
      </c>
      <c r="C30" s="30">
        <v>302238</v>
      </c>
      <c r="D30" s="30">
        <v>308133.5</v>
      </c>
      <c r="E30" s="29">
        <f t="shared" si="0"/>
        <v>101.95061507818342</v>
      </c>
    </row>
    <row r="31" spans="1:5" ht="55.5" customHeight="1">
      <c r="A31" s="13" t="s">
        <v>245</v>
      </c>
      <c r="B31" s="39" t="s">
        <v>246</v>
      </c>
      <c r="C31" s="30"/>
      <c r="D31" s="30">
        <v>-44.8</v>
      </c>
      <c r="E31" s="29"/>
    </row>
    <row r="32" spans="1:5" ht="38.25" customHeight="1">
      <c r="A32" s="13" t="s">
        <v>133</v>
      </c>
      <c r="B32" s="39" t="s">
        <v>130</v>
      </c>
      <c r="C32" s="30">
        <v>98582</v>
      </c>
      <c r="D32" s="30">
        <v>112290.2</v>
      </c>
      <c r="E32" s="29">
        <f t="shared" si="0"/>
        <v>113.9053782637804</v>
      </c>
    </row>
    <row r="33" spans="1:5" ht="60.75" customHeight="1">
      <c r="A33" s="14" t="s">
        <v>247</v>
      </c>
      <c r="B33" s="40" t="s">
        <v>248</v>
      </c>
      <c r="C33" s="30"/>
      <c r="D33" s="30">
        <v>55.3</v>
      </c>
      <c r="E33" s="29"/>
    </row>
    <row r="34" spans="1:5" ht="37.5" customHeight="1">
      <c r="A34" s="13" t="s">
        <v>134</v>
      </c>
      <c r="B34" s="39" t="s">
        <v>131</v>
      </c>
      <c r="C34" s="30">
        <v>34996</v>
      </c>
      <c r="D34" s="30">
        <v>22684.2</v>
      </c>
      <c r="E34" s="29">
        <f t="shared" si="0"/>
        <v>64.81940793233512</v>
      </c>
    </row>
    <row r="35" spans="1:5" ht="39" customHeight="1">
      <c r="A35" s="12" t="s">
        <v>46</v>
      </c>
      <c r="B35" s="36" t="s">
        <v>47</v>
      </c>
      <c r="C35" s="26">
        <v>310352</v>
      </c>
      <c r="D35" s="26">
        <v>312639.2</v>
      </c>
      <c r="E35" s="27">
        <f t="shared" si="0"/>
        <v>100.73696963447956</v>
      </c>
    </row>
    <row r="36" spans="1:5" ht="22.5" customHeight="1">
      <c r="A36" s="12" t="s">
        <v>48</v>
      </c>
      <c r="B36" s="36" t="s">
        <v>49</v>
      </c>
      <c r="C36" s="26">
        <v>6187</v>
      </c>
      <c r="D36" s="26">
        <v>6488.7</v>
      </c>
      <c r="E36" s="27">
        <f t="shared" si="0"/>
        <v>104.87635364473897</v>
      </c>
    </row>
    <row r="37" spans="1:5" ht="39.75" customHeight="1">
      <c r="A37" s="12" t="s">
        <v>144</v>
      </c>
      <c r="B37" s="36" t="s">
        <v>151</v>
      </c>
      <c r="C37" s="26">
        <v>8164</v>
      </c>
      <c r="D37" s="26">
        <v>11632.6</v>
      </c>
      <c r="E37" s="27">
        <f t="shared" si="0"/>
        <v>142.48652621264085</v>
      </c>
    </row>
    <row r="38" spans="1:5" ht="21.75" customHeight="1">
      <c r="A38" s="12" t="s">
        <v>50</v>
      </c>
      <c r="B38" s="36" t="s">
        <v>175</v>
      </c>
      <c r="C38" s="26">
        <f>C39+C41</f>
        <v>332645</v>
      </c>
      <c r="D38" s="26">
        <f>D39+D41</f>
        <v>352002</v>
      </c>
      <c r="E38" s="27">
        <f t="shared" si="0"/>
        <v>105.81911647552195</v>
      </c>
    </row>
    <row r="39" spans="1:5" ht="21.75" customHeight="1">
      <c r="A39" s="12" t="s">
        <v>51</v>
      </c>
      <c r="B39" s="36" t="s">
        <v>52</v>
      </c>
      <c r="C39" s="26">
        <f>C40</f>
        <v>108967</v>
      </c>
      <c r="D39" s="26">
        <f>D40</f>
        <v>114095.3</v>
      </c>
      <c r="E39" s="27">
        <f t="shared" si="0"/>
        <v>104.70628722457258</v>
      </c>
    </row>
    <row r="40" spans="1:5" ht="53.25" customHeight="1">
      <c r="A40" s="13" t="s">
        <v>53</v>
      </c>
      <c r="B40" s="35" t="s">
        <v>2</v>
      </c>
      <c r="C40" s="30">
        <v>108967</v>
      </c>
      <c r="D40" s="30">
        <v>114095.3</v>
      </c>
      <c r="E40" s="29">
        <f t="shared" si="0"/>
        <v>104.70628722457258</v>
      </c>
    </row>
    <row r="41" spans="1:5" ht="22.5" customHeight="1">
      <c r="A41" s="12" t="s">
        <v>54</v>
      </c>
      <c r="B41" s="36" t="s">
        <v>171</v>
      </c>
      <c r="C41" s="26">
        <f>C42+C44</f>
        <v>223678</v>
      </c>
      <c r="D41" s="26">
        <f>D42+D44</f>
        <v>237906.7</v>
      </c>
      <c r="E41" s="27">
        <f t="shared" si="0"/>
        <v>106.36124250038002</v>
      </c>
    </row>
    <row r="42" spans="1:5" ht="23.25" customHeight="1">
      <c r="A42" s="13" t="s">
        <v>154</v>
      </c>
      <c r="B42" s="41" t="s">
        <v>152</v>
      </c>
      <c r="C42" s="30">
        <f>C43</f>
        <v>167137</v>
      </c>
      <c r="D42" s="30">
        <f>D43</f>
        <v>176432.6</v>
      </c>
      <c r="E42" s="29">
        <f t="shared" si="0"/>
        <v>105.56166498142242</v>
      </c>
    </row>
    <row r="43" spans="1:5" ht="36.75" customHeight="1">
      <c r="A43" s="13" t="s">
        <v>153</v>
      </c>
      <c r="B43" s="41" t="s">
        <v>155</v>
      </c>
      <c r="C43" s="30">
        <v>167137</v>
      </c>
      <c r="D43" s="30">
        <v>176432.6</v>
      </c>
      <c r="E43" s="29">
        <f t="shared" si="0"/>
        <v>105.56166498142242</v>
      </c>
    </row>
    <row r="44" spans="1:5" ht="22.5" customHeight="1">
      <c r="A44" s="13" t="s">
        <v>156</v>
      </c>
      <c r="B44" s="41" t="s">
        <v>158</v>
      </c>
      <c r="C44" s="30">
        <f>C45</f>
        <v>56541</v>
      </c>
      <c r="D44" s="30">
        <f>D45</f>
        <v>61474.1</v>
      </c>
      <c r="E44" s="29">
        <f t="shared" si="0"/>
        <v>108.72481915777931</v>
      </c>
    </row>
    <row r="45" spans="1:5" ht="36" customHeight="1">
      <c r="A45" s="15" t="s">
        <v>157</v>
      </c>
      <c r="B45" s="41" t="s">
        <v>159</v>
      </c>
      <c r="C45" s="30">
        <v>56541</v>
      </c>
      <c r="D45" s="30">
        <v>61474.1</v>
      </c>
      <c r="E45" s="29">
        <f t="shared" si="0"/>
        <v>108.72481915777931</v>
      </c>
    </row>
    <row r="46" spans="1:5" s="3" customFormat="1" ht="21.75" customHeight="1">
      <c r="A46" s="12" t="s">
        <v>55</v>
      </c>
      <c r="B46" s="38" t="s">
        <v>56</v>
      </c>
      <c r="C46" s="26">
        <f>C47+C49</f>
        <v>90296</v>
      </c>
      <c r="D46" s="26">
        <f>D47+D49</f>
        <v>93658.09999999999</v>
      </c>
      <c r="E46" s="27">
        <f t="shared" si="0"/>
        <v>103.72342074953487</v>
      </c>
    </row>
    <row r="47" spans="1:5" s="3" customFormat="1" ht="39.75" customHeight="1">
      <c r="A47" s="13" t="s">
        <v>57</v>
      </c>
      <c r="B47" s="35" t="s">
        <v>3</v>
      </c>
      <c r="C47" s="30">
        <f>C48</f>
        <v>89471</v>
      </c>
      <c r="D47" s="30">
        <f>D48</f>
        <v>92522.7</v>
      </c>
      <c r="E47" s="29">
        <f t="shared" si="0"/>
        <v>103.4108258541874</v>
      </c>
    </row>
    <row r="48" spans="1:5" ht="52.5" customHeight="1">
      <c r="A48" s="13" t="s">
        <v>58</v>
      </c>
      <c r="B48" s="35" t="s">
        <v>59</v>
      </c>
      <c r="C48" s="30">
        <f>74471+15000</f>
        <v>89471</v>
      </c>
      <c r="D48" s="30">
        <v>92522.7</v>
      </c>
      <c r="E48" s="29">
        <f t="shared" si="0"/>
        <v>103.4108258541874</v>
      </c>
    </row>
    <row r="49" spans="1:5" ht="41.25" customHeight="1">
      <c r="A49" s="13" t="s">
        <v>60</v>
      </c>
      <c r="B49" s="42" t="s">
        <v>61</v>
      </c>
      <c r="C49" s="30">
        <f>C50+C51</f>
        <v>825</v>
      </c>
      <c r="D49" s="30">
        <f>D50+D51</f>
        <v>1135.4</v>
      </c>
      <c r="E49" s="29">
        <f t="shared" si="0"/>
        <v>137.62424242424245</v>
      </c>
    </row>
    <row r="50" spans="1:5" ht="36.75" customHeight="1">
      <c r="A50" s="13" t="s">
        <v>4</v>
      </c>
      <c r="B50" s="35" t="s">
        <v>62</v>
      </c>
      <c r="C50" s="30">
        <v>739</v>
      </c>
      <c r="D50" s="30">
        <v>1044.2</v>
      </c>
      <c r="E50" s="29">
        <f t="shared" si="0"/>
        <v>141.29905277401895</v>
      </c>
    </row>
    <row r="51" spans="1:5" ht="84" customHeight="1">
      <c r="A51" s="13" t="s">
        <v>169</v>
      </c>
      <c r="B51" s="35" t="s">
        <v>170</v>
      </c>
      <c r="C51" s="30">
        <v>86</v>
      </c>
      <c r="D51" s="30">
        <v>91.2</v>
      </c>
      <c r="E51" s="29">
        <f t="shared" si="0"/>
        <v>106.04651162790698</v>
      </c>
    </row>
    <row r="52" spans="1:5" ht="36" customHeight="1">
      <c r="A52" s="16" t="s">
        <v>249</v>
      </c>
      <c r="B52" s="43" t="s">
        <v>250</v>
      </c>
      <c r="C52" s="31"/>
      <c r="D52" s="32">
        <f>D53+D55</f>
        <v>11.8</v>
      </c>
      <c r="E52" s="31"/>
    </row>
    <row r="53" spans="1:5" ht="20.25" customHeight="1">
      <c r="A53" s="17" t="s">
        <v>251</v>
      </c>
      <c r="B53" s="44" t="s">
        <v>307</v>
      </c>
      <c r="C53" s="33"/>
      <c r="D53" s="34">
        <f>D54</f>
        <v>3.7</v>
      </c>
      <c r="E53" s="31"/>
    </row>
    <row r="54" spans="1:5" ht="18.75" customHeight="1">
      <c r="A54" s="17" t="s">
        <v>252</v>
      </c>
      <c r="B54" s="44" t="s">
        <v>253</v>
      </c>
      <c r="C54" s="33"/>
      <c r="D54" s="34">
        <v>3.7</v>
      </c>
      <c r="E54" s="31"/>
    </row>
    <row r="55" spans="1:5" ht="21" customHeight="1">
      <c r="A55" s="17" t="s">
        <v>254</v>
      </c>
      <c r="B55" s="44" t="s">
        <v>255</v>
      </c>
      <c r="C55" s="33"/>
      <c r="D55" s="34">
        <f>D56+D58+D60</f>
        <v>8.100000000000001</v>
      </c>
      <c r="E55" s="31"/>
    </row>
    <row r="56" spans="1:5" ht="18.75" customHeight="1">
      <c r="A56" s="17" t="s">
        <v>256</v>
      </c>
      <c r="B56" s="44" t="s">
        <v>308</v>
      </c>
      <c r="C56" s="33"/>
      <c r="D56" s="34">
        <f>D57</f>
        <v>0.4</v>
      </c>
      <c r="E56" s="31"/>
    </row>
    <row r="57" spans="1:5" ht="18.75" customHeight="1">
      <c r="A57" s="17" t="s">
        <v>257</v>
      </c>
      <c r="B57" s="44" t="s">
        <v>258</v>
      </c>
      <c r="C57" s="33"/>
      <c r="D57" s="34">
        <v>0.4</v>
      </c>
      <c r="E57" s="31"/>
    </row>
    <row r="58" spans="1:5" ht="47.25" customHeight="1">
      <c r="A58" s="17" t="s">
        <v>259</v>
      </c>
      <c r="B58" s="44" t="s">
        <v>260</v>
      </c>
      <c r="C58" s="34"/>
      <c r="D58" s="34">
        <f>D59</f>
        <v>0.8</v>
      </c>
      <c r="E58" s="31"/>
    </row>
    <row r="59" spans="1:5" ht="66" customHeight="1">
      <c r="A59" s="17" t="s">
        <v>261</v>
      </c>
      <c r="B59" s="44" t="s">
        <v>262</v>
      </c>
      <c r="C59" s="33"/>
      <c r="D59" s="34">
        <v>0.8</v>
      </c>
      <c r="E59" s="31"/>
    </row>
    <row r="60" spans="1:5" ht="18.75" customHeight="1">
      <c r="A60" s="18" t="s">
        <v>263</v>
      </c>
      <c r="B60" s="45" t="s">
        <v>264</v>
      </c>
      <c r="C60" s="33"/>
      <c r="D60" s="34">
        <f>D61</f>
        <v>6.9</v>
      </c>
      <c r="E60" s="31"/>
    </row>
    <row r="61" spans="1:5" ht="34.5" customHeight="1">
      <c r="A61" s="18" t="s">
        <v>265</v>
      </c>
      <c r="B61" s="45" t="s">
        <v>266</v>
      </c>
      <c r="C61" s="33"/>
      <c r="D61" s="34">
        <v>6.9</v>
      </c>
      <c r="E61" s="31"/>
    </row>
    <row r="62" spans="1:5" s="3" customFormat="1" ht="37.5" customHeight="1">
      <c r="A62" s="12" t="s">
        <v>63</v>
      </c>
      <c r="B62" s="38" t="s">
        <v>222</v>
      </c>
      <c r="C62" s="26">
        <f>C63+C76+C79</f>
        <v>526296</v>
      </c>
      <c r="D62" s="26">
        <f>D63+D76+D79</f>
        <v>431370.3</v>
      </c>
      <c r="E62" s="27">
        <f t="shared" si="0"/>
        <v>81.96343882529983</v>
      </c>
    </row>
    <row r="63" spans="1:5" s="3" customFormat="1" ht="84" customHeight="1">
      <c r="A63" s="12" t="s">
        <v>64</v>
      </c>
      <c r="B63" s="38" t="s">
        <v>65</v>
      </c>
      <c r="C63" s="26">
        <f>C68+C71+C64</f>
        <v>398783</v>
      </c>
      <c r="D63" s="26">
        <f>D68+D71+D64</f>
        <v>301369.8</v>
      </c>
      <c r="E63" s="27">
        <f t="shared" si="0"/>
        <v>75.57237896299492</v>
      </c>
    </row>
    <row r="64" spans="1:5" s="3" customFormat="1" ht="69" customHeight="1">
      <c r="A64" s="12" t="s">
        <v>66</v>
      </c>
      <c r="B64" s="38" t="s">
        <v>5</v>
      </c>
      <c r="C64" s="26">
        <f>C65</f>
        <v>348231</v>
      </c>
      <c r="D64" s="26">
        <f>D65</f>
        <v>268411.5</v>
      </c>
      <c r="E64" s="27">
        <f t="shared" si="0"/>
        <v>77.07857715137365</v>
      </c>
    </row>
    <row r="65" spans="1:5" ht="62.25">
      <c r="A65" s="13" t="s">
        <v>6</v>
      </c>
      <c r="B65" s="35" t="s">
        <v>7</v>
      </c>
      <c r="C65" s="30">
        <f>C66+C67</f>
        <v>348231</v>
      </c>
      <c r="D65" s="30">
        <f>D66+D67</f>
        <v>268411.5</v>
      </c>
      <c r="E65" s="29">
        <f t="shared" si="0"/>
        <v>77.07857715137365</v>
      </c>
    </row>
    <row r="66" spans="1:5" ht="57" customHeight="1">
      <c r="A66" s="13" t="s">
        <v>8</v>
      </c>
      <c r="B66" s="35" t="s">
        <v>9</v>
      </c>
      <c r="C66" s="30">
        <v>346300</v>
      </c>
      <c r="D66" s="30">
        <v>266480.2</v>
      </c>
      <c r="E66" s="29">
        <f t="shared" si="0"/>
        <v>76.95067860236789</v>
      </c>
    </row>
    <row r="67" spans="1:5" ht="57" customHeight="1">
      <c r="A67" s="13" t="s">
        <v>10</v>
      </c>
      <c r="B67" s="35" t="s">
        <v>11</v>
      </c>
      <c r="C67" s="30">
        <v>1931</v>
      </c>
      <c r="D67" s="30">
        <v>1931.3</v>
      </c>
      <c r="E67" s="29">
        <f t="shared" si="0"/>
        <v>100.01553599171413</v>
      </c>
    </row>
    <row r="68" spans="1:5" s="3" customFormat="1" ht="78" hidden="1">
      <c r="A68" s="12" t="s">
        <v>67</v>
      </c>
      <c r="B68" s="38" t="s">
        <v>12</v>
      </c>
      <c r="C68" s="26">
        <f>C69</f>
        <v>0</v>
      </c>
      <c r="D68" s="26">
        <f>D69</f>
        <v>0</v>
      </c>
      <c r="E68" s="27" t="e">
        <f t="shared" si="0"/>
        <v>#DIV/0!</v>
      </c>
    </row>
    <row r="69" spans="1:5" ht="62.25" hidden="1">
      <c r="A69" s="13" t="s">
        <v>68</v>
      </c>
      <c r="B69" s="35" t="s">
        <v>13</v>
      </c>
      <c r="C69" s="30">
        <f>C70</f>
        <v>0</v>
      </c>
      <c r="D69" s="30">
        <f>D70</f>
        <v>0</v>
      </c>
      <c r="E69" s="29" t="e">
        <f t="shared" si="0"/>
        <v>#DIV/0!</v>
      </c>
    </row>
    <row r="70" spans="1:5" ht="46.5" hidden="1">
      <c r="A70" s="13" t="s">
        <v>69</v>
      </c>
      <c r="B70" s="35" t="s">
        <v>70</v>
      </c>
      <c r="C70" s="30">
        <v>0</v>
      </c>
      <c r="D70" s="30">
        <v>0</v>
      </c>
      <c r="E70" s="29" t="e">
        <f t="shared" si="0"/>
        <v>#DIV/0!</v>
      </c>
    </row>
    <row r="71" spans="1:5" ht="86.25" customHeight="1">
      <c r="A71" s="12" t="s">
        <v>71</v>
      </c>
      <c r="B71" s="36" t="s">
        <v>72</v>
      </c>
      <c r="C71" s="26">
        <f>C72</f>
        <v>50552</v>
      </c>
      <c r="D71" s="26">
        <f>D72</f>
        <v>32958.3</v>
      </c>
      <c r="E71" s="27">
        <f t="shared" si="0"/>
        <v>65.1968270295933</v>
      </c>
    </row>
    <row r="72" spans="1:5" ht="69" customHeight="1">
      <c r="A72" s="13" t="s">
        <v>14</v>
      </c>
      <c r="B72" s="35" t="s">
        <v>15</v>
      </c>
      <c r="C72" s="30">
        <f>C73+C74</f>
        <v>50552</v>
      </c>
      <c r="D72" s="30">
        <f>D73+D74+D75</f>
        <v>32958.3</v>
      </c>
      <c r="E72" s="29">
        <f t="shared" si="0"/>
        <v>65.1968270295933</v>
      </c>
    </row>
    <row r="73" spans="1:5" ht="67.5" customHeight="1">
      <c r="A73" s="13" t="s">
        <v>73</v>
      </c>
      <c r="B73" s="35" t="s">
        <v>176</v>
      </c>
      <c r="C73" s="30">
        <v>50000</v>
      </c>
      <c r="D73" s="30">
        <v>30154.9</v>
      </c>
      <c r="E73" s="29">
        <f t="shared" si="0"/>
        <v>60.3098</v>
      </c>
    </row>
    <row r="74" spans="1:5" ht="40.5" customHeight="1">
      <c r="A74" s="13" t="s">
        <v>74</v>
      </c>
      <c r="B74" s="35" t="s">
        <v>177</v>
      </c>
      <c r="C74" s="30">
        <v>552</v>
      </c>
      <c r="D74" s="30">
        <v>640.2</v>
      </c>
      <c r="E74" s="29">
        <f t="shared" si="0"/>
        <v>115.97826086956523</v>
      </c>
    </row>
    <row r="75" spans="1:5" ht="73.5" customHeight="1">
      <c r="A75" s="13" t="s">
        <v>267</v>
      </c>
      <c r="B75" s="46" t="s">
        <v>268</v>
      </c>
      <c r="C75" s="30"/>
      <c r="D75" s="30">
        <f>1860.9+302.3</f>
        <v>2163.2000000000003</v>
      </c>
      <c r="E75" s="29"/>
    </row>
    <row r="76" spans="1:5" ht="38.25" customHeight="1">
      <c r="A76" s="12" t="s">
        <v>75</v>
      </c>
      <c r="B76" s="36" t="s">
        <v>76</v>
      </c>
      <c r="C76" s="26">
        <f>C77</f>
        <v>1796</v>
      </c>
      <c r="D76" s="26">
        <f>D77</f>
        <v>1796.5</v>
      </c>
      <c r="E76" s="27">
        <f t="shared" si="0"/>
        <v>100.02783964365256</v>
      </c>
    </row>
    <row r="77" spans="1:5" ht="55.5" customHeight="1">
      <c r="A77" s="13" t="s">
        <v>77</v>
      </c>
      <c r="B77" s="39" t="s">
        <v>16</v>
      </c>
      <c r="C77" s="30">
        <f>C78</f>
        <v>1796</v>
      </c>
      <c r="D77" s="30">
        <f>D78</f>
        <v>1796.5</v>
      </c>
      <c r="E77" s="29">
        <f t="shared" si="0"/>
        <v>100.02783964365256</v>
      </c>
    </row>
    <row r="78" spans="1:5" ht="57" customHeight="1">
      <c r="A78" s="13" t="s">
        <v>78</v>
      </c>
      <c r="B78" s="39" t="s">
        <v>17</v>
      </c>
      <c r="C78" s="30">
        <v>1796</v>
      </c>
      <c r="D78" s="30">
        <v>1796.5</v>
      </c>
      <c r="E78" s="29">
        <f t="shared" si="0"/>
        <v>100.02783964365256</v>
      </c>
    </row>
    <row r="79" spans="1:5" ht="80.25" customHeight="1">
      <c r="A79" s="12" t="s">
        <v>79</v>
      </c>
      <c r="B79" s="36" t="s">
        <v>18</v>
      </c>
      <c r="C79" s="26">
        <f>C80</f>
        <v>125717</v>
      </c>
      <c r="D79" s="26">
        <f>D80</f>
        <v>128204</v>
      </c>
      <c r="E79" s="27">
        <f t="shared" si="0"/>
        <v>101.97825274227034</v>
      </c>
    </row>
    <row r="80" spans="1:5" ht="85.5" customHeight="1">
      <c r="A80" s="13" t="s">
        <v>80</v>
      </c>
      <c r="B80" s="39" t="s">
        <v>19</v>
      </c>
      <c r="C80" s="30">
        <f>C81</f>
        <v>125717</v>
      </c>
      <c r="D80" s="30">
        <f>D81</f>
        <v>128204</v>
      </c>
      <c r="E80" s="29">
        <f t="shared" si="0"/>
        <v>101.97825274227034</v>
      </c>
    </row>
    <row r="81" spans="1:5" ht="64.5" customHeight="1">
      <c r="A81" s="13" t="s">
        <v>81</v>
      </c>
      <c r="B81" s="39" t="s">
        <v>82</v>
      </c>
      <c r="C81" s="30">
        <f>SUM(C82:C86)</f>
        <v>125717</v>
      </c>
      <c r="D81" s="30">
        <f>SUM(D82:D86)</f>
        <v>128204</v>
      </c>
      <c r="E81" s="29">
        <f t="shared" si="0"/>
        <v>101.97825274227034</v>
      </c>
    </row>
    <row r="82" spans="1:5" ht="15" hidden="1">
      <c r="A82" s="13" t="s">
        <v>83</v>
      </c>
      <c r="B82" s="39" t="s">
        <v>84</v>
      </c>
      <c r="C82" s="30"/>
      <c r="D82" s="30"/>
      <c r="E82" s="29" t="e">
        <f t="shared" si="0"/>
        <v>#DIV/0!</v>
      </c>
    </row>
    <row r="83" spans="1:5" ht="18.75" customHeight="1">
      <c r="A83" s="13" t="s">
        <v>85</v>
      </c>
      <c r="B83" s="39" t="s">
        <v>86</v>
      </c>
      <c r="C83" s="30">
        <v>4142</v>
      </c>
      <c r="D83" s="30">
        <v>4475.8</v>
      </c>
      <c r="E83" s="29">
        <f t="shared" si="0"/>
        <v>108.05890873973925</v>
      </c>
    </row>
    <row r="84" spans="1:5" ht="20.25" customHeight="1">
      <c r="A84" s="13" t="s">
        <v>87</v>
      </c>
      <c r="B84" s="39" t="s">
        <v>168</v>
      </c>
      <c r="C84" s="30">
        <v>102282</v>
      </c>
      <c r="D84" s="30">
        <f>102192.2+90</f>
        <v>102282.2</v>
      </c>
      <c r="E84" s="29">
        <f t="shared" si="0"/>
        <v>100.0001955378268</v>
      </c>
    </row>
    <row r="85" spans="1:5" ht="18.75" customHeight="1">
      <c r="A85" s="13" t="s">
        <v>88</v>
      </c>
      <c r="B85" s="39" t="s">
        <v>89</v>
      </c>
      <c r="C85" s="30">
        <v>5253</v>
      </c>
      <c r="D85" s="30">
        <v>5469.9</v>
      </c>
      <c r="E85" s="29">
        <f t="shared" si="0"/>
        <v>104.1290691033695</v>
      </c>
    </row>
    <row r="86" spans="1:5" ht="37.5" customHeight="1">
      <c r="A86" s="13" t="s">
        <v>90</v>
      </c>
      <c r="B86" s="39" t="s">
        <v>91</v>
      </c>
      <c r="C86" s="30">
        <v>14040</v>
      </c>
      <c r="D86" s="30">
        <v>15976.1</v>
      </c>
      <c r="E86" s="29">
        <f t="shared" si="0"/>
        <v>113.78988603988604</v>
      </c>
    </row>
    <row r="87" spans="1:5" ht="18.75" customHeight="1">
      <c r="A87" s="12" t="s">
        <v>92</v>
      </c>
      <c r="B87" s="36" t="s">
        <v>93</v>
      </c>
      <c r="C87" s="26">
        <f>C88</f>
        <v>11066</v>
      </c>
      <c r="D87" s="26">
        <f>D88</f>
        <v>11560.9</v>
      </c>
      <c r="E87" s="27">
        <f t="shared" si="0"/>
        <v>104.4722573649015</v>
      </c>
    </row>
    <row r="88" spans="1:5" ht="20.25" customHeight="1">
      <c r="A88" s="12" t="s">
        <v>94</v>
      </c>
      <c r="B88" s="36" t="s">
        <v>95</v>
      </c>
      <c r="C88" s="26">
        <f>SUM(C89:C92)</f>
        <v>11066</v>
      </c>
      <c r="D88" s="26">
        <f>SUM(D89:D94)</f>
        <v>11560.9</v>
      </c>
      <c r="E88" s="27">
        <f t="shared" si="0"/>
        <v>104.4722573649015</v>
      </c>
    </row>
    <row r="89" spans="1:5" ht="34.5" customHeight="1">
      <c r="A89" s="13" t="s">
        <v>115</v>
      </c>
      <c r="B89" s="39" t="s">
        <v>117</v>
      </c>
      <c r="C89" s="30">
        <v>633</v>
      </c>
      <c r="D89" s="30">
        <v>649.4</v>
      </c>
      <c r="E89" s="29">
        <f t="shared" si="0"/>
        <v>102.59083728278041</v>
      </c>
    </row>
    <row r="90" spans="1:5" ht="36" customHeight="1">
      <c r="A90" s="13" t="s">
        <v>116</v>
      </c>
      <c r="B90" s="39" t="s">
        <v>118</v>
      </c>
      <c r="C90" s="30">
        <v>122</v>
      </c>
      <c r="D90" s="30">
        <v>127.4</v>
      </c>
      <c r="E90" s="29">
        <f t="shared" si="0"/>
        <v>104.42622950819673</v>
      </c>
    </row>
    <row r="91" spans="1:5" ht="20.25" customHeight="1">
      <c r="A91" s="13" t="s">
        <v>119</v>
      </c>
      <c r="B91" s="39" t="s">
        <v>120</v>
      </c>
      <c r="C91" s="30">
        <v>1204</v>
      </c>
      <c r="D91" s="30">
        <v>1203.8</v>
      </c>
      <c r="E91" s="29">
        <f t="shared" si="0"/>
        <v>99.98338870431894</v>
      </c>
    </row>
    <row r="92" spans="1:5" ht="20.25" customHeight="1">
      <c r="A92" s="13" t="s">
        <v>121</v>
      </c>
      <c r="B92" s="39" t="s">
        <v>122</v>
      </c>
      <c r="C92" s="30">
        <v>9107</v>
      </c>
      <c r="D92" s="30">
        <v>9558.1</v>
      </c>
      <c r="E92" s="29">
        <f aca="true" t="shared" si="1" ref="E92:E161">D92*100/C92</f>
        <v>104.95333260129571</v>
      </c>
    </row>
    <row r="93" spans="1:5" ht="19.5" customHeight="1">
      <c r="A93" s="13" t="s">
        <v>269</v>
      </c>
      <c r="B93" s="47" t="s">
        <v>270</v>
      </c>
      <c r="C93" s="30"/>
      <c r="D93" s="30">
        <v>1.3</v>
      </c>
      <c r="E93" s="29"/>
    </row>
    <row r="94" spans="1:5" ht="34.5" customHeight="1">
      <c r="A94" s="13" t="s">
        <v>272</v>
      </c>
      <c r="B94" s="47" t="s">
        <v>271</v>
      </c>
      <c r="C94" s="30"/>
      <c r="D94" s="30">
        <v>20.9</v>
      </c>
      <c r="E94" s="29"/>
    </row>
    <row r="95" spans="1:5" s="3" customFormat="1" ht="34.5" customHeight="1">
      <c r="A95" s="12" t="s">
        <v>96</v>
      </c>
      <c r="B95" s="36" t="s">
        <v>20</v>
      </c>
      <c r="C95" s="26">
        <f>C96+C97</f>
        <v>4545</v>
      </c>
      <c r="D95" s="26">
        <f>D96+D97</f>
        <v>4851.4</v>
      </c>
      <c r="E95" s="27">
        <f t="shared" si="1"/>
        <v>106.74147414741473</v>
      </c>
    </row>
    <row r="96" spans="1:5" ht="15">
      <c r="A96" s="13" t="s">
        <v>138</v>
      </c>
      <c r="B96" s="39" t="s">
        <v>139</v>
      </c>
      <c r="C96" s="30">
        <v>1328</v>
      </c>
      <c r="D96" s="30">
        <v>1506</v>
      </c>
      <c r="E96" s="29">
        <f t="shared" si="1"/>
        <v>113.40361445783132</v>
      </c>
    </row>
    <row r="97" spans="1:5" ht="20.25" customHeight="1">
      <c r="A97" s="13" t="s">
        <v>97</v>
      </c>
      <c r="B97" s="39" t="s">
        <v>98</v>
      </c>
      <c r="C97" s="30">
        <v>3217</v>
      </c>
      <c r="D97" s="30">
        <v>3345.4</v>
      </c>
      <c r="E97" s="29">
        <f t="shared" si="1"/>
        <v>103.99129623873174</v>
      </c>
    </row>
    <row r="98" spans="1:5" s="3" customFormat="1" ht="37.5" customHeight="1">
      <c r="A98" s="12" t="s">
        <v>99</v>
      </c>
      <c r="B98" s="36" t="s">
        <v>100</v>
      </c>
      <c r="C98" s="26">
        <f>C99+C102</f>
        <v>151750</v>
      </c>
      <c r="D98" s="26">
        <f>D99+D102</f>
        <v>155566.5</v>
      </c>
      <c r="E98" s="27">
        <f t="shared" si="1"/>
        <v>102.5149917627677</v>
      </c>
    </row>
    <row r="99" spans="1:5" s="3" customFormat="1" ht="87" customHeight="1">
      <c r="A99" s="12" t="s">
        <v>101</v>
      </c>
      <c r="B99" s="36" t="s">
        <v>217</v>
      </c>
      <c r="C99" s="26">
        <f>C100</f>
        <v>95982</v>
      </c>
      <c r="D99" s="26">
        <f>D100</f>
        <v>97417</v>
      </c>
      <c r="E99" s="27">
        <f t="shared" si="1"/>
        <v>101.49507199266529</v>
      </c>
    </row>
    <row r="100" spans="1:5" ht="88.5" customHeight="1">
      <c r="A100" s="13" t="s">
        <v>21</v>
      </c>
      <c r="B100" s="39" t="s">
        <v>218</v>
      </c>
      <c r="C100" s="30">
        <f>C101</f>
        <v>95982</v>
      </c>
      <c r="D100" s="30">
        <f>D101</f>
        <v>97417</v>
      </c>
      <c r="E100" s="29">
        <f t="shared" si="1"/>
        <v>101.49507199266529</v>
      </c>
    </row>
    <row r="101" spans="1:5" ht="84.75" customHeight="1">
      <c r="A101" s="13" t="s">
        <v>22</v>
      </c>
      <c r="B101" s="39" t="s">
        <v>23</v>
      </c>
      <c r="C101" s="30">
        <v>95982</v>
      </c>
      <c r="D101" s="30">
        <v>97417</v>
      </c>
      <c r="E101" s="29">
        <f t="shared" si="1"/>
        <v>101.49507199266529</v>
      </c>
    </row>
    <row r="102" spans="1:5" ht="38.25" customHeight="1">
      <c r="A102" s="12" t="s">
        <v>102</v>
      </c>
      <c r="B102" s="36" t="s">
        <v>219</v>
      </c>
      <c r="C102" s="26">
        <f>C103+C105</f>
        <v>55768</v>
      </c>
      <c r="D102" s="26">
        <f>D103+D105</f>
        <v>58149.5</v>
      </c>
      <c r="E102" s="27">
        <f t="shared" si="1"/>
        <v>104.27037010471955</v>
      </c>
    </row>
    <row r="103" spans="1:5" ht="36" customHeight="1">
      <c r="A103" s="13" t="s">
        <v>103</v>
      </c>
      <c r="B103" s="39" t="s">
        <v>104</v>
      </c>
      <c r="C103" s="30">
        <f>C104</f>
        <v>55768</v>
      </c>
      <c r="D103" s="30">
        <f>D104</f>
        <v>58149.5</v>
      </c>
      <c r="E103" s="29">
        <f t="shared" si="1"/>
        <v>104.27037010471955</v>
      </c>
    </row>
    <row r="104" spans="1:5" ht="53.25" customHeight="1">
      <c r="A104" s="13" t="s">
        <v>24</v>
      </c>
      <c r="B104" s="39" t="s">
        <v>105</v>
      </c>
      <c r="C104" s="30">
        <v>55768</v>
      </c>
      <c r="D104" s="30">
        <v>58149.5</v>
      </c>
      <c r="E104" s="29">
        <f t="shared" si="1"/>
        <v>104.27037010471955</v>
      </c>
    </row>
    <row r="105" spans="1:5" ht="46.5" hidden="1">
      <c r="A105" s="13" t="s">
        <v>106</v>
      </c>
      <c r="B105" s="39" t="s">
        <v>25</v>
      </c>
      <c r="C105" s="30">
        <f>C106</f>
        <v>0</v>
      </c>
      <c r="D105" s="30">
        <f>D106</f>
        <v>0</v>
      </c>
      <c r="E105" s="29" t="e">
        <f t="shared" si="1"/>
        <v>#DIV/0!</v>
      </c>
    </row>
    <row r="106" spans="1:5" ht="46.5" hidden="1">
      <c r="A106" s="13" t="s">
        <v>26</v>
      </c>
      <c r="B106" s="39" t="s">
        <v>27</v>
      </c>
      <c r="C106" s="30">
        <v>0</v>
      </c>
      <c r="D106" s="30">
        <v>0</v>
      </c>
      <c r="E106" s="29" t="e">
        <f t="shared" si="1"/>
        <v>#DIV/0!</v>
      </c>
    </row>
    <row r="107" spans="1:5" ht="22.5" customHeight="1">
      <c r="A107" s="12" t="s">
        <v>107</v>
      </c>
      <c r="B107" s="36" t="s">
        <v>108</v>
      </c>
      <c r="C107" s="26">
        <f>SUM(C108:C120)</f>
        <v>107348</v>
      </c>
      <c r="D107" s="26">
        <f>SUM(D108:D120)</f>
        <v>120676.30000000002</v>
      </c>
      <c r="E107" s="27">
        <f t="shared" si="1"/>
        <v>112.4159742147036</v>
      </c>
    </row>
    <row r="108" spans="1:5" ht="37.5" customHeight="1">
      <c r="A108" s="13" t="s">
        <v>28</v>
      </c>
      <c r="B108" s="39" t="s">
        <v>109</v>
      </c>
      <c r="C108" s="30">
        <v>1142</v>
      </c>
      <c r="D108" s="30">
        <v>1246.8</v>
      </c>
      <c r="E108" s="29">
        <f t="shared" si="1"/>
        <v>109.1768826619965</v>
      </c>
    </row>
    <row r="109" spans="1:5" ht="46.5">
      <c r="A109" s="13" t="s">
        <v>29</v>
      </c>
      <c r="B109" s="39" t="s">
        <v>110</v>
      </c>
      <c r="C109" s="30">
        <v>2202</v>
      </c>
      <c r="D109" s="30">
        <v>2233.2</v>
      </c>
      <c r="E109" s="29">
        <f t="shared" si="1"/>
        <v>101.41689373297001</v>
      </c>
    </row>
    <row r="110" spans="1:5" ht="54" customHeight="1">
      <c r="A110" s="13" t="s">
        <v>30</v>
      </c>
      <c r="B110" s="39" t="s">
        <v>31</v>
      </c>
      <c r="C110" s="30">
        <v>1438</v>
      </c>
      <c r="D110" s="30">
        <v>1608.7</v>
      </c>
      <c r="E110" s="29">
        <f t="shared" si="1"/>
        <v>111.87065368567455</v>
      </c>
    </row>
    <row r="111" spans="1:5" ht="54.75" customHeight="1">
      <c r="A111" s="19" t="s">
        <v>273</v>
      </c>
      <c r="B111" s="48" t="s">
        <v>274</v>
      </c>
      <c r="C111" s="30"/>
      <c r="D111" s="30">
        <v>32</v>
      </c>
      <c r="E111" s="29"/>
    </row>
    <row r="112" spans="1:5" ht="103.5" customHeight="1">
      <c r="A112" s="13" t="s">
        <v>32</v>
      </c>
      <c r="B112" s="39" t="s">
        <v>220</v>
      </c>
      <c r="C112" s="30">
        <v>10270</v>
      </c>
      <c r="D112" s="30">
        <v>11414.9</v>
      </c>
      <c r="E112" s="29">
        <f t="shared" si="1"/>
        <v>111.14800389483933</v>
      </c>
    </row>
    <row r="113" spans="1:5" s="3" customFormat="1" ht="53.25" customHeight="1">
      <c r="A113" s="13" t="s">
        <v>111</v>
      </c>
      <c r="B113" s="39" t="s">
        <v>112</v>
      </c>
      <c r="C113" s="30">
        <v>2450</v>
      </c>
      <c r="D113" s="30">
        <v>2620.5</v>
      </c>
      <c r="E113" s="27">
        <f t="shared" si="1"/>
        <v>106.95918367346938</v>
      </c>
    </row>
    <row r="114" spans="1:5" s="3" customFormat="1" ht="37.5" customHeight="1">
      <c r="A114" s="13" t="s">
        <v>160</v>
      </c>
      <c r="B114" s="39" t="s">
        <v>161</v>
      </c>
      <c r="C114" s="30">
        <v>51267</v>
      </c>
      <c r="D114" s="30">
        <v>59924.5</v>
      </c>
      <c r="E114" s="27">
        <f t="shared" si="1"/>
        <v>116.88708135837868</v>
      </c>
    </row>
    <row r="115" spans="1:5" ht="51" customHeight="1">
      <c r="A115" s="13" t="s">
        <v>33</v>
      </c>
      <c r="B115" s="39" t="s">
        <v>221</v>
      </c>
      <c r="C115" s="30">
        <v>302</v>
      </c>
      <c r="D115" s="30">
        <v>395.2</v>
      </c>
      <c r="E115" s="29">
        <f t="shared" si="1"/>
        <v>130.86092715231788</v>
      </c>
    </row>
    <row r="116" spans="1:5" ht="30" customHeight="1">
      <c r="A116" s="20" t="s">
        <v>275</v>
      </c>
      <c r="B116" s="49" t="s">
        <v>276</v>
      </c>
      <c r="C116" s="30"/>
      <c r="D116" s="30">
        <v>23.6</v>
      </c>
      <c r="E116" s="29"/>
    </row>
    <row r="117" spans="1:5" ht="36" customHeight="1">
      <c r="A117" s="13" t="s">
        <v>163</v>
      </c>
      <c r="B117" s="39" t="s">
        <v>162</v>
      </c>
      <c r="C117" s="30">
        <v>2296</v>
      </c>
      <c r="D117" s="30">
        <v>2384.8</v>
      </c>
      <c r="E117" s="29">
        <f t="shared" si="1"/>
        <v>103.86759581881535</v>
      </c>
    </row>
    <row r="118" spans="1:5" ht="72" customHeight="1">
      <c r="A118" s="13" t="s">
        <v>164</v>
      </c>
      <c r="B118" s="39" t="s">
        <v>166</v>
      </c>
      <c r="C118" s="30">
        <v>2043</v>
      </c>
      <c r="D118" s="30">
        <v>3488.2</v>
      </c>
      <c r="E118" s="29">
        <f t="shared" si="1"/>
        <v>170.73910915320607</v>
      </c>
    </row>
    <row r="119" spans="1:5" ht="36" customHeight="1">
      <c r="A119" s="13" t="s">
        <v>165</v>
      </c>
      <c r="B119" s="39" t="s">
        <v>167</v>
      </c>
      <c r="C119" s="30">
        <v>7245</v>
      </c>
      <c r="D119" s="30">
        <v>7672.6</v>
      </c>
      <c r="E119" s="29">
        <f t="shared" si="1"/>
        <v>105.90200138026225</v>
      </c>
    </row>
    <row r="120" spans="1:5" ht="36" customHeight="1">
      <c r="A120" s="13" t="s">
        <v>113</v>
      </c>
      <c r="B120" s="39" t="s">
        <v>114</v>
      </c>
      <c r="C120" s="30">
        <v>26693</v>
      </c>
      <c r="D120" s="30">
        <v>27631.3</v>
      </c>
      <c r="E120" s="29">
        <f t="shared" si="1"/>
        <v>103.51515378563668</v>
      </c>
    </row>
    <row r="121" spans="1:5" ht="20.25" customHeight="1">
      <c r="A121" s="12" t="s">
        <v>140</v>
      </c>
      <c r="B121" s="36" t="s">
        <v>141</v>
      </c>
      <c r="C121" s="26">
        <f>SUM(C124:C126)</f>
        <v>16382</v>
      </c>
      <c r="D121" s="26">
        <f>SUM(D122:D126)</f>
        <v>22091.1</v>
      </c>
      <c r="E121" s="27">
        <f t="shared" si="1"/>
        <v>134.8498351849591</v>
      </c>
    </row>
    <row r="122" spans="1:5" ht="20.25" customHeight="1">
      <c r="A122" s="21" t="s">
        <v>277</v>
      </c>
      <c r="B122" s="50" t="s">
        <v>278</v>
      </c>
      <c r="C122" s="26"/>
      <c r="D122" s="26">
        <v>21</v>
      </c>
      <c r="E122" s="29"/>
    </row>
    <row r="123" spans="1:5" ht="20.25" customHeight="1">
      <c r="A123" s="13" t="s">
        <v>279</v>
      </c>
      <c r="B123" s="51" t="s">
        <v>280</v>
      </c>
      <c r="C123" s="26"/>
      <c r="D123" s="30">
        <v>4183.3</v>
      </c>
      <c r="E123" s="29"/>
    </row>
    <row r="124" spans="1:5" ht="33.75" customHeight="1">
      <c r="A124" s="13" t="s">
        <v>142</v>
      </c>
      <c r="B124" s="39" t="s">
        <v>143</v>
      </c>
      <c r="C124" s="30">
        <v>8360</v>
      </c>
      <c r="D124" s="30">
        <v>9543.8</v>
      </c>
      <c r="E124" s="29">
        <f t="shared" si="1"/>
        <v>114.1602870813397</v>
      </c>
    </row>
    <row r="125" spans="1:5" ht="54.75" customHeight="1">
      <c r="A125" s="13" t="s">
        <v>237</v>
      </c>
      <c r="B125" s="39" t="s">
        <v>239</v>
      </c>
      <c r="C125" s="30">
        <v>2284</v>
      </c>
      <c r="D125" s="30">
        <v>2327.8</v>
      </c>
      <c r="E125" s="29">
        <f t="shared" si="1"/>
        <v>101.91768826619966</v>
      </c>
    </row>
    <row r="126" spans="1:5" ht="56.25" customHeight="1">
      <c r="A126" s="13" t="s">
        <v>238</v>
      </c>
      <c r="B126" s="39" t="s">
        <v>240</v>
      </c>
      <c r="C126" s="30">
        <v>5738</v>
      </c>
      <c r="D126" s="30">
        <v>6015.2</v>
      </c>
      <c r="E126" s="29">
        <f t="shared" si="1"/>
        <v>104.8309515510631</v>
      </c>
    </row>
    <row r="127" spans="1:5" ht="21" customHeight="1">
      <c r="A127" s="12" t="s">
        <v>178</v>
      </c>
      <c r="B127" s="52" t="s">
        <v>179</v>
      </c>
      <c r="C127" s="26">
        <f>C128</f>
        <v>3195980.8</v>
      </c>
      <c r="D127" s="26">
        <f>D128+D162+D165</f>
        <v>2902030.5999999996</v>
      </c>
      <c r="E127" s="27">
        <f t="shared" si="1"/>
        <v>90.80250419526925</v>
      </c>
    </row>
    <row r="128" spans="1:5" ht="34.5" customHeight="1">
      <c r="A128" s="12" t="s">
        <v>180</v>
      </c>
      <c r="B128" s="52" t="s">
        <v>181</v>
      </c>
      <c r="C128" s="26">
        <f>C129+C132+C144+C156</f>
        <v>3195980.8</v>
      </c>
      <c r="D128" s="26">
        <f>D129+D132+D144+D156</f>
        <v>3072485.4</v>
      </c>
      <c r="E128" s="27">
        <f t="shared" si="1"/>
        <v>96.13591545981754</v>
      </c>
    </row>
    <row r="129" spans="1:5" ht="20.25" customHeight="1">
      <c r="A129" s="12" t="s">
        <v>182</v>
      </c>
      <c r="B129" s="52" t="s">
        <v>227</v>
      </c>
      <c r="C129" s="26">
        <f>C130</f>
        <v>245375.5</v>
      </c>
      <c r="D129" s="26">
        <f>D130</f>
        <v>245375.4</v>
      </c>
      <c r="E129" s="27">
        <f t="shared" si="1"/>
        <v>99.999959246135</v>
      </c>
    </row>
    <row r="130" spans="1:5" ht="18.75" customHeight="1">
      <c r="A130" s="13" t="s">
        <v>183</v>
      </c>
      <c r="B130" s="53" t="s">
        <v>184</v>
      </c>
      <c r="C130" s="30">
        <f>C131</f>
        <v>245375.5</v>
      </c>
      <c r="D130" s="30">
        <f>D131</f>
        <v>245375.4</v>
      </c>
      <c r="E130" s="29">
        <f t="shared" si="1"/>
        <v>99.999959246135</v>
      </c>
    </row>
    <row r="131" spans="1:5" ht="36" customHeight="1">
      <c r="A131" s="13" t="s">
        <v>288</v>
      </c>
      <c r="B131" s="53" t="s">
        <v>185</v>
      </c>
      <c r="C131" s="30">
        <v>245375.5</v>
      </c>
      <c r="D131" s="30">
        <v>245375.4</v>
      </c>
      <c r="E131" s="29">
        <f t="shared" si="1"/>
        <v>99.999959246135</v>
      </c>
    </row>
    <row r="132" spans="1:5" ht="36" customHeight="1">
      <c r="A132" s="12" t="s">
        <v>186</v>
      </c>
      <c r="B132" s="52" t="s">
        <v>228</v>
      </c>
      <c r="C132" s="26">
        <f>SUM(C133:C138)</f>
        <v>237825.3</v>
      </c>
      <c r="D132" s="26">
        <f>SUM(D133:D138)</f>
        <v>124487.5</v>
      </c>
      <c r="E132" s="27">
        <f t="shared" si="1"/>
        <v>52.34409459380478</v>
      </c>
    </row>
    <row r="133" spans="1:5" ht="84" customHeight="1">
      <c r="A133" s="13" t="s">
        <v>281</v>
      </c>
      <c r="B133" s="53" t="s">
        <v>230</v>
      </c>
      <c r="C133" s="30">
        <v>161.8</v>
      </c>
      <c r="D133" s="30">
        <v>161.8</v>
      </c>
      <c r="E133" s="29">
        <f t="shared" si="1"/>
        <v>100</v>
      </c>
    </row>
    <row r="134" spans="1:5" ht="51.75" customHeight="1">
      <c r="A134" s="13" t="s">
        <v>282</v>
      </c>
      <c r="B134" s="53" t="s">
        <v>231</v>
      </c>
      <c r="C134" s="30">
        <v>14977.5</v>
      </c>
      <c r="D134" s="30">
        <v>14977.5</v>
      </c>
      <c r="E134" s="29">
        <f t="shared" si="1"/>
        <v>100</v>
      </c>
    </row>
    <row r="135" spans="1:5" ht="65.25" customHeight="1">
      <c r="A135" s="13" t="s">
        <v>283</v>
      </c>
      <c r="B135" s="53" t="s">
        <v>225</v>
      </c>
      <c r="C135" s="30">
        <v>96579.5</v>
      </c>
      <c r="D135" s="30">
        <v>36491.1</v>
      </c>
      <c r="E135" s="29">
        <f t="shared" si="1"/>
        <v>37.78348407270694</v>
      </c>
    </row>
    <row r="136" spans="1:5" ht="51" customHeight="1">
      <c r="A136" s="13" t="s">
        <v>284</v>
      </c>
      <c r="B136" s="53" t="s">
        <v>223</v>
      </c>
      <c r="C136" s="30">
        <v>70341</v>
      </c>
      <c r="D136" s="30">
        <v>25857.1</v>
      </c>
      <c r="E136" s="29">
        <f t="shared" si="1"/>
        <v>36.759642313871</v>
      </c>
    </row>
    <row r="137" spans="1:5" ht="36" customHeight="1">
      <c r="A137" s="13" t="s">
        <v>285</v>
      </c>
      <c r="B137" s="53" t="s">
        <v>232</v>
      </c>
      <c r="C137" s="30">
        <v>519.3</v>
      </c>
      <c r="D137" s="30">
        <v>0</v>
      </c>
      <c r="E137" s="29">
        <f t="shared" si="1"/>
        <v>0</v>
      </c>
    </row>
    <row r="138" spans="1:5" ht="18.75" customHeight="1">
      <c r="A138" s="13" t="s">
        <v>187</v>
      </c>
      <c r="B138" s="53" t="s">
        <v>188</v>
      </c>
      <c r="C138" s="30">
        <f>C139</f>
        <v>55246.2</v>
      </c>
      <c r="D138" s="30">
        <f>D139</f>
        <v>47000</v>
      </c>
      <c r="E138" s="29">
        <f t="shared" si="1"/>
        <v>85.07372452765982</v>
      </c>
    </row>
    <row r="139" spans="1:5" ht="21.75" customHeight="1">
      <c r="A139" s="13" t="s">
        <v>189</v>
      </c>
      <c r="B139" s="53" t="s">
        <v>190</v>
      </c>
      <c r="C139" s="30">
        <f>SUM(C140:C143)</f>
        <v>55246.2</v>
      </c>
      <c r="D139" s="30">
        <f>SUM(D140:D143)</f>
        <v>47000</v>
      </c>
      <c r="E139" s="29">
        <f t="shared" si="1"/>
        <v>85.07372452765982</v>
      </c>
    </row>
    <row r="140" spans="1:5" ht="78" hidden="1">
      <c r="A140" s="13"/>
      <c r="B140" s="54" t="s">
        <v>191</v>
      </c>
      <c r="C140" s="30"/>
      <c r="D140" s="30"/>
      <c r="E140" s="29" t="e">
        <f t="shared" si="1"/>
        <v>#DIV/0!</v>
      </c>
    </row>
    <row r="141" spans="1:5" ht="81.75" customHeight="1">
      <c r="A141" s="13" t="s">
        <v>189</v>
      </c>
      <c r="B141" s="55" t="s">
        <v>235</v>
      </c>
      <c r="C141" s="30">
        <v>44000</v>
      </c>
      <c r="D141" s="30">
        <v>44000</v>
      </c>
      <c r="E141" s="29">
        <f t="shared" si="1"/>
        <v>100</v>
      </c>
    </row>
    <row r="142" spans="1:5" ht="93">
      <c r="A142" s="13" t="s">
        <v>189</v>
      </c>
      <c r="B142" s="55" t="s">
        <v>236</v>
      </c>
      <c r="C142" s="30">
        <v>10000</v>
      </c>
      <c r="D142" s="30">
        <v>3000</v>
      </c>
      <c r="E142" s="29">
        <f t="shared" si="1"/>
        <v>30</v>
      </c>
    </row>
    <row r="143" spans="1:5" ht="100.5" customHeight="1">
      <c r="A143" s="13" t="s">
        <v>189</v>
      </c>
      <c r="B143" s="54" t="s">
        <v>224</v>
      </c>
      <c r="C143" s="30">
        <v>1246.2</v>
      </c>
      <c r="D143" s="30">
        <v>0</v>
      </c>
      <c r="E143" s="29">
        <f t="shared" si="1"/>
        <v>0</v>
      </c>
    </row>
    <row r="144" spans="1:5" ht="21.75" customHeight="1">
      <c r="A144" s="12" t="s">
        <v>192</v>
      </c>
      <c r="B144" s="52" t="s">
        <v>229</v>
      </c>
      <c r="C144" s="26">
        <f>C145+C147+C149</f>
        <v>2665769.9</v>
      </c>
      <c r="D144" s="26">
        <f>D145+D147+D149</f>
        <v>2665769.9</v>
      </c>
      <c r="E144" s="27">
        <f t="shared" si="1"/>
        <v>100</v>
      </c>
    </row>
    <row r="145" spans="1:5" ht="54" customHeight="1">
      <c r="A145" s="13" t="s">
        <v>193</v>
      </c>
      <c r="B145" s="53" t="s">
        <v>194</v>
      </c>
      <c r="C145" s="30">
        <f>C146</f>
        <v>715.7</v>
      </c>
      <c r="D145" s="30">
        <f>D146</f>
        <v>715.7</v>
      </c>
      <c r="E145" s="29">
        <f t="shared" si="1"/>
        <v>100</v>
      </c>
    </row>
    <row r="146" spans="1:5" ht="51.75" customHeight="1">
      <c r="A146" s="13" t="s">
        <v>287</v>
      </c>
      <c r="B146" s="53" t="s">
        <v>195</v>
      </c>
      <c r="C146" s="30">
        <v>715.7</v>
      </c>
      <c r="D146" s="30">
        <v>715.7</v>
      </c>
      <c r="E146" s="29">
        <f t="shared" si="1"/>
        <v>100</v>
      </c>
    </row>
    <row r="147" spans="1:5" ht="67.5" customHeight="1">
      <c r="A147" s="13" t="s">
        <v>196</v>
      </c>
      <c r="B147" s="53" t="s">
        <v>197</v>
      </c>
      <c r="C147" s="30">
        <f>C148</f>
        <v>71692.9</v>
      </c>
      <c r="D147" s="30">
        <f>D148</f>
        <v>71692.9</v>
      </c>
      <c r="E147" s="29">
        <f t="shared" si="1"/>
        <v>100</v>
      </c>
    </row>
    <row r="148" spans="1:5" ht="66.75" customHeight="1">
      <c r="A148" s="13" t="s">
        <v>286</v>
      </c>
      <c r="B148" s="53" t="s">
        <v>198</v>
      </c>
      <c r="C148" s="30">
        <v>71692.9</v>
      </c>
      <c r="D148" s="30">
        <v>71692.9</v>
      </c>
      <c r="E148" s="29">
        <f t="shared" si="1"/>
        <v>100</v>
      </c>
    </row>
    <row r="149" spans="1:5" ht="18" customHeight="1">
      <c r="A149" s="13" t="s">
        <v>199</v>
      </c>
      <c r="B149" s="53" t="s">
        <v>200</v>
      </c>
      <c r="C149" s="30">
        <f>C150</f>
        <v>2593361.3</v>
      </c>
      <c r="D149" s="30">
        <f>D150</f>
        <v>2593361.3</v>
      </c>
      <c r="E149" s="29">
        <f t="shared" si="1"/>
        <v>100</v>
      </c>
    </row>
    <row r="150" spans="1:5" ht="23.25" customHeight="1">
      <c r="A150" s="13" t="s">
        <v>201</v>
      </c>
      <c r="B150" s="53" t="s">
        <v>202</v>
      </c>
      <c r="C150" s="30">
        <f>SUM(C151:C155)</f>
        <v>2593361.3</v>
      </c>
      <c r="D150" s="30">
        <f>SUM(D151:D155)</f>
        <v>2593361.3</v>
      </c>
      <c r="E150" s="29">
        <f t="shared" si="1"/>
        <v>100</v>
      </c>
    </row>
    <row r="151" spans="1:5" ht="165.75" customHeight="1">
      <c r="A151" s="13" t="s">
        <v>201</v>
      </c>
      <c r="B151" s="56" t="s">
        <v>211</v>
      </c>
      <c r="C151" s="30">
        <v>1875459.2</v>
      </c>
      <c r="D151" s="30">
        <v>1875459.2</v>
      </c>
      <c r="E151" s="29">
        <f t="shared" si="1"/>
        <v>100</v>
      </c>
    </row>
    <row r="152" spans="1:5" ht="71.25" customHeight="1">
      <c r="A152" s="13" t="s">
        <v>201</v>
      </c>
      <c r="B152" s="57" t="s">
        <v>203</v>
      </c>
      <c r="C152" s="30">
        <v>1389.2</v>
      </c>
      <c r="D152" s="30">
        <v>1389.2</v>
      </c>
      <c r="E152" s="29">
        <f t="shared" si="1"/>
        <v>100</v>
      </c>
    </row>
    <row r="153" spans="1:5" ht="102" customHeight="1">
      <c r="A153" s="13" t="s">
        <v>201</v>
      </c>
      <c r="B153" s="56" t="s">
        <v>212</v>
      </c>
      <c r="C153" s="30">
        <v>6205.5</v>
      </c>
      <c r="D153" s="30">
        <v>6205.5</v>
      </c>
      <c r="E153" s="29">
        <f t="shared" si="1"/>
        <v>100</v>
      </c>
    </row>
    <row r="154" spans="1:5" ht="130.5" customHeight="1">
      <c r="A154" s="13" t="s">
        <v>201</v>
      </c>
      <c r="B154" s="56" t="s">
        <v>213</v>
      </c>
      <c r="C154" s="30">
        <v>710135.9</v>
      </c>
      <c r="D154" s="30">
        <v>710135.9</v>
      </c>
      <c r="E154" s="29">
        <f t="shared" si="1"/>
        <v>100</v>
      </c>
    </row>
    <row r="155" spans="1:5" ht="52.5" customHeight="1">
      <c r="A155" s="13" t="s">
        <v>201</v>
      </c>
      <c r="B155" s="56" t="s">
        <v>226</v>
      </c>
      <c r="C155" s="30">
        <v>171.5</v>
      </c>
      <c r="D155" s="30">
        <v>171.5</v>
      </c>
      <c r="E155" s="29">
        <f t="shared" si="1"/>
        <v>100</v>
      </c>
    </row>
    <row r="156" spans="1:5" ht="20.25" customHeight="1">
      <c r="A156" s="12" t="s">
        <v>204</v>
      </c>
      <c r="B156" s="52" t="s">
        <v>205</v>
      </c>
      <c r="C156" s="26">
        <f>SUM(C157:C158)</f>
        <v>47010.1</v>
      </c>
      <c r="D156" s="26">
        <f>SUM(D157:D158)</f>
        <v>36852.6</v>
      </c>
      <c r="E156" s="27">
        <f t="shared" si="1"/>
        <v>78.3929410913825</v>
      </c>
    </row>
    <row r="157" spans="1:5" ht="33" customHeight="1">
      <c r="A157" s="13" t="s">
        <v>289</v>
      </c>
      <c r="B157" s="53" t="s">
        <v>206</v>
      </c>
      <c r="C157" s="30">
        <v>26.6</v>
      </c>
      <c r="D157" s="30">
        <v>26.6</v>
      </c>
      <c r="E157" s="29">
        <f t="shared" si="1"/>
        <v>100</v>
      </c>
    </row>
    <row r="158" spans="1:5" ht="36.75" customHeight="1">
      <c r="A158" s="13" t="s">
        <v>207</v>
      </c>
      <c r="B158" s="53" t="s">
        <v>208</v>
      </c>
      <c r="C158" s="30">
        <f>SUM(C159:C161)</f>
        <v>46983.5</v>
      </c>
      <c r="D158" s="30">
        <f>SUM(D159:D161)</f>
        <v>36826</v>
      </c>
      <c r="E158" s="29">
        <f t="shared" si="1"/>
        <v>78.38070812093608</v>
      </c>
    </row>
    <row r="159" spans="1:5" ht="56.25" customHeight="1">
      <c r="A159" s="13" t="s">
        <v>207</v>
      </c>
      <c r="B159" s="53" t="s">
        <v>233</v>
      </c>
      <c r="C159" s="30">
        <v>37776.4</v>
      </c>
      <c r="D159" s="30">
        <v>27648.9</v>
      </c>
      <c r="E159" s="29">
        <f t="shared" si="1"/>
        <v>73.19093402229963</v>
      </c>
    </row>
    <row r="160" spans="1:5" ht="51" customHeight="1">
      <c r="A160" s="13" t="s">
        <v>290</v>
      </c>
      <c r="B160" s="53" t="s">
        <v>234</v>
      </c>
      <c r="C160" s="30">
        <v>6687</v>
      </c>
      <c r="D160" s="30">
        <v>6657</v>
      </c>
      <c r="E160" s="29">
        <f t="shared" si="1"/>
        <v>99.55136832660386</v>
      </c>
    </row>
    <row r="161" spans="1:5" ht="101.25" customHeight="1">
      <c r="A161" s="13" t="s">
        <v>207</v>
      </c>
      <c r="B161" s="58" t="s">
        <v>214</v>
      </c>
      <c r="C161" s="30">
        <v>2520.1</v>
      </c>
      <c r="D161" s="30">
        <v>2520.1</v>
      </c>
      <c r="E161" s="29">
        <f t="shared" si="1"/>
        <v>100</v>
      </c>
    </row>
    <row r="162" spans="1:5" ht="100.5" customHeight="1">
      <c r="A162" s="22" t="s">
        <v>291</v>
      </c>
      <c r="B162" s="59" t="s">
        <v>292</v>
      </c>
      <c r="C162" s="30"/>
      <c r="D162" s="26">
        <f>D163+D164</f>
        <v>4744.799999999999</v>
      </c>
      <c r="E162" s="29"/>
    </row>
    <row r="163" spans="1:5" ht="38.25" customHeight="1">
      <c r="A163" s="23" t="s">
        <v>293</v>
      </c>
      <c r="B163" s="60" t="s">
        <v>309</v>
      </c>
      <c r="C163" s="30"/>
      <c r="D163" s="30">
        <v>2025.6</v>
      </c>
      <c r="E163" s="29"/>
    </row>
    <row r="164" spans="1:5" ht="36" customHeight="1">
      <c r="A164" s="23" t="s">
        <v>298</v>
      </c>
      <c r="B164" s="60" t="s">
        <v>299</v>
      </c>
      <c r="C164" s="30"/>
      <c r="D164" s="30">
        <v>2719.2</v>
      </c>
      <c r="E164" s="29"/>
    </row>
    <row r="165" spans="1:5" ht="48.75" customHeight="1">
      <c r="A165" s="22" t="s">
        <v>294</v>
      </c>
      <c r="B165" s="59" t="s">
        <v>295</v>
      </c>
      <c r="C165" s="30"/>
      <c r="D165" s="26">
        <f>D166</f>
        <v>-175199.6</v>
      </c>
      <c r="E165" s="29"/>
    </row>
    <row r="166" spans="1:5" ht="49.5" customHeight="1">
      <c r="A166" s="24" t="s">
        <v>296</v>
      </c>
      <c r="B166" s="60" t="s">
        <v>297</v>
      </c>
      <c r="C166" s="30"/>
      <c r="D166" s="30">
        <v>-175199.6</v>
      </c>
      <c r="E166" s="29"/>
    </row>
    <row r="167" spans="1:5" ht="15">
      <c r="A167" s="25"/>
      <c r="B167" s="52" t="s">
        <v>209</v>
      </c>
      <c r="C167" s="26">
        <f>C127+C14</f>
        <v>7255958.8</v>
      </c>
      <c r="D167" s="26">
        <f>D127+D14</f>
        <v>6845319.899999999</v>
      </c>
      <c r="E167" s="27">
        <f>D167*100/C167</f>
        <v>94.3406665980518</v>
      </c>
    </row>
    <row r="168" spans="1:5" ht="30.75">
      <c r="A168" s="25"/>
      <c r="B168" s="52" t="s">
        <v>210</v>
      </c>
      <c r="C168" s="26">
        <f>C167-C127-C17</f>
        <v>3058545</v>
      </c>
      <c r="D168" s="26">
        <f>D167-D127-D17</f>
        <v>3048341.5</v>
      </c>
      <c r="E168" s="27">
        <f>D168*100/C168</f>
        <v>99.66639366103817</v>
      </c>
    </row>
  </sheetData>
  <sheetProtection/>
  <mergeCells count="11">
    <mergeCell ref="C7:E7"/>
    <mergeCell ref="A11:E11"/>
    <mergeCell ref="A2:E2"/>
    <mergeCell ref="A8:E8"/>
    <mergeCell ref="A1:E1"/>
    <mergeCell ref="A3:E3"/>
    <mergeCell ref="A4:E4"/>
    <mergeCell ref="A5:E5"/>
    <mergeCell ref="A9:E9"/>
    <mergeCell ref="A10:E10"/>
    <mergeCell ref="C6:E6"/>
  </mergeCells>
  <printOptions horizontalCentered="1"/>
  <pageMargins left="0.7874015748031497" right="0.5905511811023623" top="0.3937007874015748" bottom="0.3937007874015748" header="0" footer="0.1968503937007874"/>
  <pageSetup firstPageNumber="1" useFirstPageNumber="1" fitToHeight="0" fitToWidth="1" horizontalDpi="600" verticalDpi="600" orientation="portrait" paperSize="9" scale="62" r:id="rId1"/>
  <headerFooter>
    <oddHeader>&amp;R&amp;"Times New Roman,обычный"&amp;P&amp;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2017-03-29T08:39:22Z</cp:lastPrinted>
  <dcterms:created xsi:type="dcterms:W3CDTF">1999-02-24T08:03:27Z</dcterms:created>
  <dcterms:modified xsi:type="dcterms:W3CDTF">2017-06-01T11:05:25Z</dcterms:modified>
  <cp:category/>
  <cp:version/>
  <cp:contentType/>
  <cp:contentStatus/>
</cp:coreProperties>
</file>